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CLASSEMENT STAGE\"/>
    </mc:Choice>
  </mc:AlternateContent>
  <xr:revisionPtr revIDLastSave="0" documentId="8_{897E7163-1232-41EA-B676-0EEB89D44939}" xr6:coauthVersionLast="47" xr6:coauthVersionMax="47" xr10:uidLastSave="{00000000-0000-0000-0000-000000000000}"/>
  <bookViews>
    <workbookView xWindow="-120" yWindow="-120" windowWidth="19440" windowHeight="11160" xr2:uid="{2B299D9C-13EE-4250-B14D-63AEF8FA23A6}"/>
  </bookViews>
  <sheets>
    <sheet name="Sheet1" sheetId="1" r:id="rId1"/>
  </sheets>
  <definedNames>
    <definedName name="AdminResponsability">Sheet1!$BN$2:$BN$3</definedName>
    <definedName name="LimitedToFive">Sheet1!$BN$5:$BN$10</definedName>
    <definedName name="LimitedToFour">Sheet1!$BN$5:$BN$9</definedName>
    <definedName name="LimitedToOne">Sheet1!$BN$5:$BN$6</definedName>
    <definedName name="LimitedToThree">Sheet1!$BN$5:$BN$8</definedName>
    <definedName name="LimitedToTwo">Sheet1!$BN$5:$BN$7</definedName>
    <definedName name="Position">Sheet1!$BN$11:$BN$15</definedName>
    <definedName name="YesNo">Sheet1!#REF!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5" i="1" l="1"/>
  <c r="BK8" i="1"/>
  <c r="BI8" i="1"/>
  <c r="BG8" i="1"/>
  <c r="BE8" i="1"/>
  <c r="BC8" i="1"/>
  <c r="AY8" i="1"/>
  <c r="AW8" i="1"/>
  <c r="AU8" i="1"/>
  <c r="AS8" i="1"/>
  <c r="AQ8" i="1"/>
  <c r="AO8" i="1"/>
  <c r="AK8" i="1"/>
  <c r="AF8" i="1"/>
  <c r="AB8" i="1"/>
  <c r="W8" i="1"/>
  <c r="P8" i="1"/>
  <c r="N8" i="1"/>
  <c r="L8" i="1"/>
  <c r="J8" i="1"/>
  <c r="H8" i="1"/>
  <c r="F8" i="1"/>
  <c r="D8" i="1"/>
  <c r="BC4" i="1"/>
  <c r="BC5" i="1"/>
  <c r="BC7" i="1"/>
  <c r="BC10" i="1"/>
  <c r="BC12" i="1"/>
  <c r="BC14" i="1"/>
  <c r="BC15" i="1"/>
  <c r="BA2" i="1"/>
  <c r="BA3" i="1"/>
  <c r="BA4" i="1"/>
  <c r="BA5" i="1"/>
  <c r="BA6" i="1"/>
  <c r="BA7" i="1"/>
  <c r="BA9" i="1"/>
  <c r="BA10" i="1"/>
  <c r="BA11" i="1"/>
  <c r="BA12" i="1"/>
  <c r="BA13" i="1"/>
  <c r="BA14" i="1"/>
  <c r="AY2" i="1"/>
  <c r="AY3" i="1"/>
  <c r="AY4" i="1"/>
  <c r="AY5" i="1"/>
  <c r="AY6" i="1"/>
  <c r="AY7" i="1"/>
  <c r="AY9" i="1"/>
  <c r="AY10" i="1"/>
  <c r="AY11" i="1"/>
  <c r="AY12" i="1"/>
  <c r="AY13" i="1"/>
  <c r="AY14" i="1"/>
  <c r="AY15" i="1"/>
  <c r="AW2" i="1"/>
  <c r="AW3" i="1"/>
  <c r="AW4" i="1"/>
  <c r="AW5" i="1"/>
  <c r="AW6" i="1"/>
  <c r="AW7" i="1"/>
  <c r="AW9" i="1"/>
  <c r="AW10" i="1"/>
  <c r="AW11" i="1"/>
  <c r="AW12" i="1"/>
  <c r="AW13" i="1"/>
  <c r="AW14" i="1"/>
  <c r="AW15" i="1"/>
  <c r="AU2" i="1"/>
  <c r="AU3" i="1"/>
  <c r="AU4" i="1"/>
  <c r="AU5" i="1"/>
  <c r="AU6" i="1"/>
  <c r="AU7" i="1"/>
  <c r="AU9" i="1"/>
  <c r="AU10" i="1"/>
  <c r="AU11" i="1"/>
  <c r="AU12" i="1"/>
  <c r="AU13" i="1"/>
  <c r="AU14" i="1"/>
  <c r="AU15" i="1"/>
  <c r="AS2" i="1"/>
  <c r="AS3" i="1"/>
  <c r="AS4" i="1"/>
  <c r="AS5" i="1"/>
  <c r="AS6" i="1"/>
  <c r="AS7" i="1"/>
  <c r="AS9" i="1"/>
  <c r="AS10" i="1"/>
  <c r="AS11" i="1"/>
  <c r="AS12" i="1"/>
  <c r="AS13" i="1"/>
  <c r="AS14" i="1"/>
  <c r="AS15" i="1"/>
  <c r="P2" i="1"/>
  <c r="P3" i="1"/>
  <c r="P4" i="1"/>
  <c r="P5" i="1"/>
  <c r="P6" i="1"/>
  <c r="P7" i="1"/>
  <c r="P9" i="1"/>
  <c r="P10" i="1"/>
  <c r="P11" i="1"/>
  <c r="P13" i="1"/>
  <c r="P14" i="1"/>
  <c r="N2" i="1"/>
  <c r="N3" i="1"/>
  <c r="N4" i="1"/>
  <c r="N5" i="1"/>
  <c r="N6" i="1"/>
  <c r="N7" i="1"/>
  <c r="N9" i="1"/>
  <c r="N10" i="1"/>
  <c r="N11" i="1"/>
  <c r="N12" i="1"/>
  <c r="N13" i="1"/>
  <c r="N14" i="1"/>
  <c r="N15" i="1"/>
  <c r="BK2" i="1"/>
  <c r="BK3" i="1"/>
  <c r="BK4" i="1"/>
  <c r="BK5" i="1"/>
  <c r="BK6" i="1"/>
  <c r="BK7" i="1"/>
  <c r="BK9" i="1"/>
  <c r="BK10" i="1"/>
  <c r="BK11" i="1"/>
  <c r="BK12" i="1"/>
  <c r="BK13" i="1"/>
  <c r="BK14" i="1"/>
  <c r="BK15" i="1"/>
  <c r="BI2" i="1"/>
  <c r="BI3" i="1"/>
  <c r="BI4" i="1"/>
  <c r="BI5" i="1"/>
  <c r="BI6" i="1"/>
  <c r="BI7" i="1"/>
  <c r="BI9" i="1"/>
  <c r="BI10" i="1"/>
  <c r="BI11" i="1"/>
  <c r="BI12" i="1"/>
  <c r="BI13" i="1"/>
  <c r="BI14" i="1"/>
  <c r="BI15" i="1"/>
  <c r="BG2" i="1"/>
  <c r="BG3" i="1"/>
  <c r="BG4" i="1"/>
  <c r="BG5" i="1"/>
  <c r="BG6" i="1"/>
  <c r="BG7" i="1"/>
  <c r="BG9" i="1"/>
  <c r="BG10" i="1"/>
  <c r="BG11" i="1"/>
  <c r="BG12" i="1"/>
  <c r="BG13" i="1"/>
  <c r="BG14" i="1"/>
  <c r="BG15" i="1"/>
  <c r="BE2" i="1"/>
  <c r="BE3" i="1"/>
  <c r="BE4" i="1"/>
  <c r="BE5" i="1"/>
  <c r="BE6" i="1"/>
  <c r="BE7" i="1"/>
  <c r="BE9" i="1"/>
  <c r="BE10" i="1"/>
  <c r="BE11" i="1"/>
  <c r="BE12" i="1"/>
  <c r="BE13" i="1"/>
  <c r="BE14" i="1"/>
  <c r="BE15" i="1"/>
  <c r="AQ2" i="1"/>
  <c r="AQ3" i="1"/>
  <c r="AQ4" i="1"/>
  <c r="AQ5" i="1"/>
  <c r="AQ6" i="1"/>
  <c r="AQ7" i="1"/>
  <c r="AQ9" i="1"/>
  <c r="AQ10" i="1"/>
  <c r="AQ11" i="1"/>
  <c r="AQ12" i="1"/>
  <c r="AQ13" i="1"/>
  <c r="AQ14" i="1"/>
  <c r="AQ15" i="1"/>
  <c r="AO2" i="1"/>
  <c r="AO3" i="1"/>
  <c r="AO4" i="1"/>
  <c r="AO5" i="1"/>
  <c r="AO6" i="1"/>
  <c r="AO7" i="1"/>
  <c r="AO9" i="1"/>
  <c r="AO10" i="1"/>
  <c r="AO11" i="1"/>
  <c r="AO12" i="1"/>
  <c r="AO13" i="1"/>
  <c r="AO14" i="1"/>
  <c r="AK2" i="1"/>
  <c r="AK3" i="1"/>
  <c r="AK4" i="1"/>
  <c r="AK5" i="1"/>
  <c r="AK6" i="1"/>
  <c r="AK7" i="1"/>
  <c r="AK9" i="1"/>
  <c r="AK10" i="1"/>
  <c r="AK11" i="1"/>
  <c r="AK12" i="1"/>
  <c r="AK13" i="1"/>
  <c r="AK14" i="1"/>
  <c r="AK15" i="1"/>
  <c r="AF2" i="1"/>
  <c r="AF3" i="1"/>
  <c r="AF4" i="1"/>
  <c r="AF5" i="1"/>
  <c r="AF6" i="1"/>
  <c r="AF7" i="1"/>
  <c r="AF9" i="1"/>
  <c r="AF10" i="1"/>
  <c r="AF11" i="1"/>
  <c r="AF12" i="1"/>
  <c r="AF13" i="1"/>
  <c r="AF14" i="1"/>
  <c r="AF15" i="1"/>
  <c r="AB2" i="1"/>
  <c r="AB3" i="1"/>
  <c r="AB4" i="1"/>
  <c r="AB5" i="1"/>
  <c r="AB6" i="1"/>
  <c r="AB7" i="1"/>
  <c r="AB9" i="1"/>
  <c r="AB10" i="1"/>
  <c r="AB11" i="1"/>
  <c r="AB12" i="1"/>
  <c r="AB13" i="1"/>
  <c r="AB14" i="1"/>
  <c r="AB15" i="1"/>
  <c r="W2" i="1"/>
  <c r="W3" i="1"/>
  <c r="W4" i="1"/>
  <c r="W5" i="1"/>
  <c r="W6" i="1"/>
  <c r="W7" i="1"/>
  <c r="W9" i="1"/>
  <c r="W10" i="1"/>
  <c r="W11" i="1"/>
  <c r="W12" i="1"/>
  <c r="W13" i="1"/>
  <c r="W14" i="1"/>
  <c r="W15" i="1"/>
  <c r="L2" i="1"/>
  <c r="L3" i="1"/>
  <c r="L4" i="1"/>
  <c r="L5" i="1"/>
  <c r="L6" i="1"/>
  <c r="L7" i="1"/>
  <c r="L9" i="1"/>
  <c r="L10" i="1"/>
  <c r="L11" i="1"/>
  <c r="L12" i="1"/>
  <c r="L13" i="1"/>
  <c r="L14" i="1"/>
  <c r="L15" i="1"/>
  <c r="J2" i="1"/>
  <c r="J3" i="1"/>
  <c r="J4" i="1"/>
  <c r="J5" i="1"/>
  <c r="J6" i="1"/>
  <c r="J7" i="1"/>
  <c r="J9" i="1"/>
  <c r="J10" i="1"/>
  <c r="J11" i="1"/>
  <c r="J12" i="1"/>
  <c r="J13" i="1"/>
  <c r="J14" i="1"/>
  <c r="J15" i="1"/>
  <c r="H2" i="1"/>
  <c r="H3" i="1"/>
  <c r="H4" i="1"/>
  <c r="H5" i="1"/>
  <c r="H6" i="1"/>
  <c r="H7" i="1"/>
  <c r="H9" i="1"/>
  <c r="H10" i="1"/>
  <c r="H11" i="1"/>
  <c r="H12" i="1"/>
  <c r="H13" i="1"/>
  <c r="H14" i="1"/>
  <c r="H15" i="1"/>
  <c r="F2" i="1"/>
  <c r="F3" i="1"/>
  <c r="F4" i="1"/>
  <c r="F5" i="1"/>
  <c r="F6" i="1"/>
  <c r="F7" i="1"/>
  <c r="F9" i="1"/>
  <c r="F10" i="1"/>
  <c r="F11" i="1"/>
  <c r="F12" i="1"/>
  <c r="F13" i="1"/>
  <c r="F14" i="1"/>
  <c r="F15" i="1"/>
  <c r="D2" i="1"/>
  <c r="D3" i="1"/>
  <c r="D4" i="1"/>
  <c r="D5" i="1"/>
  <c r="D6" i="1"/>
  <c r="D7" i="1"/>
  <c r="D9" i="1"/>
  <c r="D10" i="1"/>
  <c r="D11" i="1"/>
  <c r="D12" i="1"/>
  <c r="D13" i="1"/>
  <c r="D14" i="1"/>
  <c r="D15" i="1"/>
  <c r="BL8" i="1" l="1"/>
  <c r="BL12" i="1"/>
  <c r="BL4" i="1"/>
  <c r="BL13" i="1"/>
  <c r="BL9" i="1"/>
  <c r="BL5" i="1"/>
  <c r="BL15" i="1"/>
  <c r="BL11" i="1"/>
  <c r="BL14" i="1"/>
  <c r="BL6" i="1"/>
  <c r="BL2" i="1"/>
  <c r="BL3" i="1"/>
  <c r="BL7" i="1"/>
  <c r="BL10" i="1"/>
</calcChain>
</file>

<file path=xl/sharedStrings.xml><?xml version="1.0" encoding="utf-8"?>
<sst xmlns="http://schemas.openxmlformats.org/spreadsheetml/2006/main" count="201" uniqueCount="69">
  <si>
    <t>Enseignants</t>
  </si>
  <si>
    <t>Nombre de séjours bénéficiés durant les 3 dernières années</t>
  </si>
  <si>
    <t>Ouvrage édité avec comité de lecture et en relation avec son domaine scientifique (Candidat en première position), (Max 2)</t>
  </si>
  <si>
    <t>Ouvrage collectif édité (edited book). Avec comité de lecture et en relation avec son domaine scientifique (Candidat en première position, sauf encadrant), (Max 2)</t>
  </si>
  <si>
    <t>Résultat - 2
(3 pts/Ouvrage)</t>
  </si>
  <si>
    <t>Résultat - 1
(3-N pts)</t>
  </si>
  <si>
    <r>
      <t xml:space="preserve">Ouvrage collectif édité (edited book). Avec comité de lecture et en relation avec son domaine scientifique (Candidat en première position, sauf encadrant), (Max 2)
</t>
    </r>
    <r>
      <rPr>
        <b/>
        <sz val="11"/>
        <color rgb="FFC00000"/>
        <rFont val="Calibri"/>
        <family val="2"/>
        <scheme val="minor"/>
      </rPr>
      <t>Etant directeur d’ouvrage !</t>
    </r>
  </si>
  <si>
    <t>Polycopié (cours, TD et TP), édité et validé par le CSF/CSI, (Max 2)</t>
  </si>
  <si>
    <t>Cours en ligne posté sur le site web de l’UFMC 1 /Moodle</t>
  </si>
  <si>
    <t>Résultat - 5
(2 pts)</t>
  </si>
  <si>
    <t>Résultat - 6
(3 pts)</t>
  </si>
  <si>
    <t>Responsable de Formation Doctorale</t>
  </si>
  <si>
    <t>Résultat - 7
(1 pts)</t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</si>
  <si>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A)</t>
    </r>
    <r>
      <rPr>
        <b/>
        <sz val="11"/>
        <color theme="1"/>
        <rFont val="Calibri"/>
        <family val="2"/>
        <scheme val="minor"/>
      </rPr>
      <t xml:space="preserve"> dans une revue nationale ou internationale depuis la dernière attribution du stage</t>
    </r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</si>
  <si>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B)</t>
    </r>
    <r>
      <rPr>
        <b/>
        <sz val="11"/>
        <color theme="1"/>
        <rFont val="Calibri"/>
        <family val="2"/>
        <scheme val="minor"/>
      </rPr>
      <t xml:space="preserve"> dans une revue nationale ou internationale depuis la dernière attribution du stage</t>
    </r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</si>
  <si>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C)</t>
    </r>
    <r>
      <rPr>
        <b/>
        <sz val="11"/>
        <color theme="1"/>
        <rFont val="Calibri"/>
        <family val="2"/>
        <scheme val="minor"/>
      </rPr>
      <t xml:space="preserve"> dans une revue nationale ou internationale depuis la dernière attribution du stage</t>
    </r>
  </si>
  <si>
    <t>Communication internationale (indexée – proceedings édité), (Max 3)</t>
  </si>
  <si>
    <r>
      <t xml:space="preserve">Position </t>
    </r>
    <r>
      <rPr>
        <b/>
        <sz val="11"/>
        <color rgb="FFC00000"/>
        <rFont val="Calibri"/>
        <family val="2"/>
        <scheme val="minor"/>
      </rPr>
      <t>R</t>
    </r>
  </si>
  <si>
    <r>
      <t xml:space="preserve">Résultat - 8
(10 X </t>
    </r>
    <r>
      <rPr>
        <b/>
        <sz val="11"/>
        <color rgb="FFC00000"/>
        <rFont val="Calibri"/>
        <family val="2"/>
        <scheme val="minor"/>
      </rPr>
      <t>0,25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</si>
  <si>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- 9
(10 X </t>
    </r>
    <r>
      <rPr>
        <b/>
        <sz val="11"/>
        <color rgb="FFC00000"/>
        <rFont val="Calibri"/>
        <family val="2"/>
        <scheme val="minor"/>
      </rPr>
      <t>0,5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</si>
  <si>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- 10
(10 X </t>
    </r>
    <r>
      <rPr>
        <b/>
        <sz val="11"/>
        <color rgb="FFC0000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</si>
  <si>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t>Communication nationale (indexée), (Max 2)</t>
  </si>
  <si>
    <r>
      <t xml:space="preserve">Résultat - 11
(3 X </t>
    </r>
    <r>
      <rPr>
        <b/>
        <sz val="11"/>
        <color rgb="FFC00000"/>
        <rFont val="Calibri"/>
        <family val="2"/>
        <scheme val="minor"/>
      </rPr>
      <t>R)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</si>
  <si>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- 12
(1 X </t>
    </r>
    <r>
      <rPr>
        <b/>
        <sz val="11"/>
        <color rgb="FFC00000"/>
        <rFont val="Calibri"/>
        <family val="2"/>
        <scheme val="minor"/>
      </rPr>
      <t>R)</t>
    </r>
    <r>
      <rPr>
        <b/>
        <sz val="11"/>
        <color theme="1"/>
        <rFont val="Calibri"/>
        <family val="2"/>
        <scheme val="minor"/>
      </rPr>
      <t xml:space="preserve"> pts</t>
    </r>
  </si>
  <si>
    <t>Thèses de doctorat encadrées et soutenues, (Max 4)</t>
  </si>
  <si>
    <t>Résultat - 13
(4 pts)</t>
  </si>
  <si>
    <t>Brevets : Protection internationale</t>
  </si>
  <si>
    <t>Résultat - 14
(10 pts)</t>
  </si>
  <si>
    <t>Brevets : Protection nationale</t>
  </si>
  <si>
    <t>Résultat - 15
(6 pts)</t>
  </si>
  <si>
    <t>Résultat - 16
(5 pts)</t>
  </si>
  <si>
    <t>Résultat - 17
(1 pts)</t>
  </si>
  <si>
    <r>
      <t xml:space="preserve">Projet de coopération internationale
</t>
    </r>
    <r>
      <rPr>
        <b/>
        <sz val="11"/>
        <color rgb="FFC00000"/>
        <rFont val="Calibri"/>
        <family val="2"/>
        <scheme val="minor"/>
      </rPr>
      <t>(Porteur de projet)</t>
    </r>
  </si>
  <si>
    <r>
      <t xml:space="preserve">Projet de coopération internationale
</t>
    </r>
    <r>
      <rPr>
        <b/>
        <sz val="11"/>
        <color rgb="FFC00000"/>
        <rFont val="Calibri"/>
        <family val="2"/>
        <scheme val="minor"/>
      </rPr>
      <t>(Membre)</t>
    </r>
  </si>
  <si>
    <r>
      <t>Résultat - 3
(3 pts/</t>
    </r>
    <r>
      <rPr>
        <b/>
        <sz val="11"/>
        <color rgb="FFC00000"/>
        <rFont val="Calibri"/>
        <family val="2"/>
        <scheme val="minor"/>
      </rPr>
      <t>Directeur d’ouvrage</t>
    </r>
    <r>
      <rPr>
        <b/>
        <sz val="11"/>
        <color theme="1"/>
        <rFont val="Calibri"/>
        <family val="2"/>
        <scheme val="minor"/>
      </rPr>
      <t>)</t>
    </r>
  </si>
  <si>
    <r>
      <t xml:space="preserve">Résultat - 4
(2 pts/ </t>
    </r>
    <r>
      <rPr>
        <b/>
        <sz val="11"/>
        <color rgb="FFC00000"/>
        <rFont val="Calibri"/>
        <family val="2"/>
        <scheme val="minor"/>
      </rPr>
      <t>Chapitre</t>
    </r>
    <r>
      <rPr>
        <b/>
        <sz val="11"/>
        <color theme="1"/>
        <rFont val="Calibri"/>
        <family val="2"/>
        <scheme val="minor"/>
      </rPr>
      <t>)</t>
    </r>
  </si>
  <si>
    <r>
      <t xml:space="preserve">Projet de recherche PRFU (Max 1)
</t>
    </r>
    <r>
      <rPr>
        <b/>
        <sz val="11"/>
        <color rgb="FFC00000"/>
        <rFont val="Calibri"/>
        <family val="2"/>
        <scheme val="minor"/>
      </rPr>
      <t>(Chef de projet)</t>
    </r>
  </si>
  <si>
    <t>Résultat - 18
(2 pts)</t>
  </si>
  <si>
    <r>
      <t xml:space="preserve">Projet de recherche PRFU (Max 1)
</t>
    </r>
    <r>
      <rPr>
        <b/>
        <sz val="11"/>
        <color rgb="FFC00000"/>
        <rFont val="Calibri"/>
        <family val="2"/>
        <scheme val="minor"/>
      </rPr>
      <t>(Membre)</t>
    </r>
  </si>
  <si>
    <t>Résultat - 19
(1 pts)</t>
  </si>
  <si>
    <t>Président d’un comité d’organisation/scientifique d’un séminaire national ou international, (Max 2)</t>
  </si>
  <si>
    <t>Résultat - 20
(2 pts)</t>
  </si>
  <si>
    <t>Participation à des manifestations et événements scientifiques/ou culturels, (Max 2)</t>
  </si>
  <si>
    <t>Résultat - 21
(1 pts)</t>
  </si>
  <si>
    <t>Participation à des événements dans le cadre de projets nationaux de recherche PNR avec le secteur socio-économique. Membre d’un projet national de recherche avec le secteur socio-économique, (Max 2)</t>
  </si>
  <si>
    <t>Résultat - 22
(2 pts)</t>
  </si>
  <si>
    <t>Responsabilité Administrative</t>
  </si>
  <si>
    <r>
      <t>Résultat - 23
(</t>
    </r>
    <r>
      <rPr>
        <b/>
        <sz val="11"/>
        <color rgb="FFFF0000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pts)</t>
    </r>
  </si>
  <si>
    <t>Chef d’équipe de recherche : 1pt</t>
  </si>
  <si>
    <t>RESULTAT FINAL</t>
  </si>
  <si>
    <t>Enseignant responsable au niveau de l’administration centrale ( avec décision): 3 pts</t>
  </si>
  <si>
    <t xml:space="preserve"> </t>
  </si>
  <si>
    <t>BELGUECHI MOUNIA</t>
  </si>
  <si>
    <t>département de Lettres et langue française</t>
  </si>
  <si>
    <t>BENSAKESLI ANTAR</t>
  </si>
  <si>
    <t>BOUCHEMAA SAOUSSEN</t>
  </si>
  <si>
    <t>LARAOUI NOUR EL HOUDA</t>
  </si>
  <si>
    <t>BENMESSAOUD REDHA</t>
  </si>
  <si>
    <t>AISSANI RADOUANE</t>
  </si>
  <si>
    <t>IKEN LOUIZA</t>
  </si>
  <si>
    <t>KHAINNAR YASMINA</t>
  </si>
  <si>
    <t>BENDIEB ABERKANE MEHDI</t>
  </si>
  <si>
    <t>MAOUCHI AMEL</t>
  </si>
  <si>
    <t>ZEGHNOUF CHAFIK</t>
  </si>
  <si>
    <t>DJEGHAR ACHRAF</t>
  </si>
  <si>
    <t>HADID SOUHEILA</t>
  </si>
  <si>
    <t>Département</t>
  </si>
  <si>
    <t>HAROUN ZINEB</t>
  </si>
  <si>
    <t>Congé scientifique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</si>
</sst>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0" xfId="0" applyFill="1" applyAlignment="1">
      <alignment horizontal="center" vertical="center"/>
    </xf>
    <xf numFmtId="0" fontId="6" fillId="5" borderId="0" xfId="0" applyFont="1" applyFill="1" applyAlignment="1" applyProtection="1">
      <alignment horizontal="center" vertical="center"/>
      <protection locked="0"/>
    </xf>
    <xf numFmtId="2" fontId="0" fillId="5" borderId="0" xfId="0" applyNumberFormat="1" applyFill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6" borderId="0" xfId="0" applyFill="1" applyAlignment="1">
      <alignment horizontal="center" vertical="center"/>
    </xf>
    <xf numFmtId="0" fontId="6" fillId="6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4EDB7-4363-4F50-9B6C-CEE007B54772}">
  <dimension ref="A1:BO15"/>
  <sheetViews>
    <sheetView tabSelected="1" topLeftCell="BK1" workbookViewId="0">
      <selection activeCell="BM6" sqref="BM6"/>
    </sheetView>
  </sheetViews>
  <sheetFormatPr baseColWidth="10" defaultColWidth="23.42578125" defaultRowHeight="15" x14ac:dyDescent="0.25"/>
  <cols>
    <col min="1" max="1" width="25.5703125" style="4" bestFit="1" customWidth="1"/>
    <col min="2" max="2" width="40.140625" style="4" bestFit="1" customWidth="1"/>
    <col min="3" max="3" width="21.42578125" style="4" bestFit="1" customWidth="1"/>
    <col min="4" max="4" width="10.85546875" style="6" bestFit="1" customWidth="1"/>
    <col min="5" max="5" width="26" style="4" customWidth="1"/>
    <col min="6" max="6" width="15" style="6" bestFit="1" customWidth="1"/>
    <col min="7" max="7" width="33.28515625" style="4" customWidth="1"/>
    <col min="8" max="8" width="15.140625" style="6" bestFit="1" customWidth="1"/>
    <col min="9" max="9" width="32.7109375" style="4" bestFit="1" customWidth="1"/>
    <col min="10" max="10" width="15.28515625" style="6" bestFit="1" customWidth="1"/>
    <col min="11" max="11" width="23.42578125" style="4"/>
    <col min="12" max="12" width="10.85546875" style="6" bestFit="1" customWidth="1"/>
    <col min="13" max="13" width="23.42578125" style="4"/>
    <col min="14" max="14" width="10.85546875" style="6" bestFit="1" customWidth="1"/>
    <col min="15" max="15" width="19.42578125" style="4" bestFit="1" customWidth="1"/>
    <col min="16" max="16" width="10.85546875" style="6" bestFit="1" customWidth="1"/>
    <col min="17" max="17" width="27.140625" style="4" bestFit="1" customWidth="1"/>
    <col min="18" max="22" width="4.7109375" style="4" customWidth="1"/>
    <col min="23" max="23" width="14.28515625" style="6" customWidth="1"/>
    <col min="24" max="24" width="26.85546875" style="4" customWidth="1"/>
    <col min="25" max="27" width="4.7109375" style="4" customWidth="1"/>
    <col min="28" max="28" width="11.7109375" style="6" customWidth="1"/>
    <col min="29" max="29" width="26.7109375" style="4" bestFit="1" customWidth="1"/>
    <col min="30" max="31" width="4.7109375" style="4" customWidth="1"/>
    <col min="32" max="32" width="11.85546875" style="6" bestFit="1" customWidth="1"/>
    <col min="33" max="33" width="26" style="4" bestFit="1" customWidth="1"/>
    <col min="34" max="36" width="4.7109375" style="4" customWidth="1"/>
    <col min="37" max="37" width="11.85546875" style="6" bestFit="1" customWidth="1"/>
    <col min="38" max="38" width="19.42578125" style="4" bestFit="1" customWidth="1"/>
    <col min="39" max="40" width="4.7109375" style="4" customWidth="1"/>
    <col min="41" max="41" width="11.85546875" style="6" bestFit="1" customWidth="1"/>
    <col min="42" max="42" width="23.140625" style="4" bestFit="1" customWidth="1"/>
    <col min="43" max="43" width="11.85546875" style="6" bestFit="1" customWidth="1"/>
    <col min="44" max="44" width="18.7109375" style="4" bestFit="1" customWidth="1"/>
    <col min="45" max="45" width="11.85546875" style="6" bestFit="1" customWidth="1"/>
    <col min="46" max="46" width="18.7109375" style="4" bestFit="1" customWidth="1"/>
    <col min="47" max="47" width="11.85546875" style="6" bestFit="1" customWidth="1"/>
    <col min="48" max="48" width="20.5703125" style="4" bestFit="1" customWidth="1"/>
    <col min="49" max="49" width="11.85546875" style="6" bestFit="1" customWidth="1"/>
    <col min="50" max="50" width="20.5703125" style="4" bestFit="1" customWidth="1"/>
    <col min="51" max="51" width="11.85546875" style="6" bestFit="1" customWidth="1"/>
    <col min="52" max="52" width="19.85546875" style="4" customWidth="1"/>
    <col min="53" max="53" width="11.85546875" style="6" bestFit="1" customWidth="1"/>
    <col min="54" max="54" width="18.7109375" style="4" bestFit="1" customWidth="1"/>
    <col min="55" max="55" width="11.85546875" style="6" bestFit="1" customWidth="1"/>
    <col min="56" max="56" width="24.42578125" style="4" bestFit="1" customWidth="1"/>
    <col min="57" max="57" width="11.85546875" style="6" bestFit="1" customWidth="1"/>
    <col min="58" max="58" width="27.7109375" style="4" bestFit="1" customWidth="1"/>
    <col min="59" max="59" width="11.85546875" style="6" bestFit="1" customWidth="1"/>
    <col min="60" max="60" width="34.7109375" style="4" bestFit="1" customWidth="1"/>
    <col min="61" max="61" width="11.85546875" style="6" bestFit="1" customWidth="1"/>
    <col min="62" max="62" width="64.28515625" style="4" customWidth="1"/>
    <col min="63" max="63" width="11.85546875" style="6" customWidth="1"/>
    <col min="64" max="64" width="23.42578125" style="6"/>
    <col min="65" max="65" width="23.42578125" style="4"/>
    <col min="66" max="66" width="77.5703125" style="6" hidden="1" customWidth="1"/>
    <col min="67" max="16384" width="23.42578125" style="4"/>
  </cols>
  <sheetData>
    <row r="1" spans="1:67" s="3" customFormat="1" ht="90" x14ac:dyDescent="0.25">
      <c r="A1" s="1" t="s">
        <v>0</v>
      </c>
      <c r="B1" s="1" t="s">
        <v>66</v>
      </c>
      <c r="C1" s="2" t="s">
        <v>1</v>
      </c>
      <c r="D1" s="5" t="s">
        <v>5</v>
      </c>
      <c r="E1" s="2" t="s">
        <v>2</v>
      </c>
      <c r="F1" s="5" t="s">
        <v>4</v>
      </c>
      <c r="G1" s="2" t="s">
        <v>6</v>
      </c>
      <c r="H1" s="5" t="s">
        <v>34</v>
      </c>
      <c r="I1" s="2" t="s">
        <v>3</v>
      </c>
      <c r="J1" s="5" t="s">
        <v>35</v>
      </c>
      <c r="K1" s="2" t="s">
        <v>7</v>
      </c>
      <c r="L1" s="5" t="s">
        <v>9</v>
      </c>
      <c r="M1" s="2" t="s">
        <v>8</v>
      </c>
      <c r="N1" s="5" t="s">
        <v>10</v>
      </c>
      <c r="O1" s="2" t="s">
        <v>11</v>
      </c>
      <c r="P1" s="5" t="s">
        <v>12</v>
      </c>
      <c r="Q1" s="2" t="s">
        <v>15</v>
      </c>
      <c r="R1" s="14" t="s">
        <v>17</v>
      </c>
      <c r="S1" s="16"/>
      <c r="T1" s="16"/>
      <c r="U1" s="16"/>
      <c r="V1" s="15"/>
      <c r="W1" s="5" t="s">
        <v>18</v>
      </c>
      <c r="X1" s="2" t="s">
        <v>14</v>
      </c>
      <c r="Y1" s="14" t="s">
        <v>17</v>
      </c>
      <c r="Z1" s="16"/>
      <c r="AA1" s="15"/>
      <c r="AB1" s="5" t="s">
        <v>19</v>
      </c>
      <c r="AC1" s="2" t="s">
        <v>13</v>
      </c>
      <c r="AD1" s="14" t="s">
        <v>17</v>
      </c>
      <c r="AE1" s="15"/>
      <c r="AF1" s="5" t="s">
        <v>20</v>
      </c>
      <c r="AG1" s="2" t="s">
        <v>16</v>
      </c>
      <c r="AH1" s="14" t="s">
        <v>17</v>
      </c>
      <c r="AI1" s="16"/>
      <c r="AJ1" s="16"/>
      <c r="AK1" s="5" t="s">
        <v>22</v>
      </c>
      <c r="AL1" s="2" t="s">
        <v>21</v>
      </c>
      <c r="AM1" s="14" t="s">
        <v>17</v>
      </c>
      <c r="AN1" s="15"/>
      <c r="AO1" s="5" t="s">
        <v>23</v>
      </c>
      <c r="AP1" s="2" t="s">
        <v>24</v>
      </c>
      <c r="AQ1" s="5" t="s">
        <v>25</v>
      </c>
      <c r="AR1" s="2" t="s">
        <v>26</v>
      </c>
      <c r="AS1" s="5" t="s">
        <v>27</v>
      </c>
      <c r="AT1" s="2" t="s">
        <v>28</v>
      </c>
      <c r="AU1" s="5" t="s">
        <v>29</v>
      </c>
      <c r="AV1" s="2" t="s">
        <v>32</v>
      </c>
      <c r="AW1" s="5" t="s">
        <v>30</v>
      </c>
      <c r="AX1" s="2" t="s">
        <v>33</v>
      </c>
      <c r="AY1" s="5" t="s">
        <v>31</v>
      </c>
      <c r="AZ1" s="2" t="s">
        <v>36</v>
      </c>
      <c r="BA1" s="5" t="s">
        <v>37</v>
      </c>
      <c r="BB1" s="2" t="s">
        <v>38</v>
      </c>
      <c r="BC1" s="5" t="s">
        <v>39</v>
      </c>
      <c r="BD1" s="2" t="s">
        <v>40</v>
      </c>
      <c r="BE1" s="5" t="s">
        <v>41</v>
      </c>
      <c r="BF1" s="2" t="s">
        <v>42</v>
      </c>
      <c r="BG1" s="5" t="s">
        <v>43</v>
      </c>
      <c r="BH1" s="2" t="s">
        <v>44</v>
      </c>
      <c r="BI1" s="5" t="s">
        <v>45</v>
      </c>
      <c r="BJ1" s="2" t="s">
        <v>46</v>
      </c>
      <c r="BK1" s="5" t="s">
        <v>47</v>
      </c>
      <c r="BL1" s="7" t="s">
        <v>49</v>
      </c>
      <c r="BN1" s="8"/>
    </row>
    <row r="2" spans="1:67" x14ac:dyDescent="0.25">
      <c r="A2" s="17" t="s">
        <v>52</v>
      </c>
      <c r="B2" s="17" t="s">
        <v>53</v>
      </c>
      <c r="C2" s="17">
        <v>0</v>
      </c>
      <c r="D2" s="18">
        <f t="shared" ref="D2:D15" si="0">3-C2</f>
        <v>3</v>
      </c>
      <c r="E2" s="17">
        <v>0</v>
      </c>
      <c r="F2" s="18">
        <f t="shared" ref="F2:F15" si="1">E2*3</f>
        <v>0</v>
      </c>
      <c r="G2" s="17">
        <v>0</v>
      </c>
      <c r="H2" s="18">
        <f t="shared" ref="H2:H15" si="2">3*G2</f>
        <v>0</v>
      </c>
      <c r="I2" s="17">
        <v>0</v>
      </c>
      <c r="J2" s="18">
        <f t="shared" ref="J2:J15" si="3">2*I2</f>
        <v>0</v>
      </c>
      <c r="K2" s="17">
        <v>1</v>
      </c>
      <c r="L2" s="18">
        <f t="shared" ref="L2:L15" si="4">2*K2</f>
        <v>2</v>
      </c>
      <c r="M2" s="17" t="s">
        <v>51</v>
      </c>
      <c r="N2" s="18">
        <f t="shared" ref="N2:N15" si="5">IF(M2="Oui",3,0)</f>
        <v>0</v>
      </c>
      <c r="O2" s="17" t="s">
        <v>51</v>
      </c>
      <c r="P2" s="18">
        <f t="shared" ref="P2:P14" si="6">IF(O2="Oui",1,0)</f>
        <v>0</v>
      </c>
      <c r="Q2" s="17">
        <v>0</v>
      </c>
      <c r="R2" s="17"/>
      <c r="S2" s="17"/>
      <c r="T2" s="17"/>
      <c r="U2" s="17"/>
      <c r="V2" s="17"/>
      <c r="W2" s="18">
        <f t="shared" ref="W2:W15" si="7">10*0.25*SUM(R2:V2)</f>
        <v>0</v>
      </c>
      <c r="X2" s="17">
        <v>1</v>
      </c>
      <c r="Y2" s="17">
        <v>1</v>
      </c>
      <c r="Z2" s="17"/>
      <c r="AA2" s="17" t="s">
        <v>51</v>
      </c>
      <c r="AB2" s="18">
        <f t="shared" ref="AB2:AB15" si="8">10*0.5*SUM(Y2:AA2)</f>
        <v>5</v>
      </c>
      <c r="AC2" s="17">
        <v>0</v>
      </c>
      <c r="AD2" s="17"/>
      <c r="AE2" s="17"/>
      <c r="AF2" s="18">
        <f t="shared" ref="AF2:AF15" si="9">10*1*SUM(AD2:AE2)</f>
        <v>0</v>
      </c>
      <c r="AG2" s="17">
        <v>1</v>
      </c>
      <c r="AH2" s="17">
        <v>1</v>
      </c>
      <c r="AI2" s="17" t="s">
        <v>51</v>
      </c>
      <c r="AJ2" s="17" t="s">
        <v>51</v>
      </c>
      <c r="AK2" s="18">
        <f t="shared" ref="AK2:AK15" si="10">3*SUM(AH2:AJ2)</f>
        <v>3</v>
      </c>
      <c r="AL2" s="17">
        <v>0</v>
      </c>
      <c r="AM2" s="17"/>
      <c r="AN2" s="17" t="s">
        <v>51</v>
      </c>
      <c r="AO2" s="18">
        <f t="shared" ref="AO2:AO14" si="11">1*SUM(AM2:AN2)</f>
        <v>0</v>
      </c>
      <c r="AP2" s="17">
        <v>1</v>
      </c>
      <c r="AQ2" s="18">
        <f t="shared" ref="AQ2:AQ15" si="12">4*AP2</f>
        <v>4</v>
      </c>
      <c r="AR2" s="17" t="s">
        <v>51</v>
      </c>
      <c r="AS2" s="18">
        <f t="shared" ref="AS2:AS15" si="13">IF(AR2="Oui",10,0)</f>
        <v>0</v>
      </c>
      <c r="AT2" s="17" t="s">
        <v>51</v>
      </c>
      <c r="AU2" s="18">
        <f t="shared" ref="AU2:AU15" si="14">IF(AT2="Oui",6,0)</f>
        <v>0</v>
      </c>
      <c r="AV2" s="17" t="s">
        <v>51</v>
      </c>
      <c r="AW2" s="18">
        <f t="shared" ref="AW2:AW15" si="15">IF(AV2="Oui",5,0)</f>
        <v>0</v>
      </c>
      <c r="AX2" s="17" t="s">
        <v>51</v>
      </c>
      <c r="AY2" s="18">
        <f t="shared" ref="AY2:AY15" si="16">IF(AX2="Oui",1,0)</f>
        <v>0</v>
      </c>
      <c r="AZ2" s="17">
        <v>0</v>
      </c>
      <c r="BA2" s="18">
        <f t="shared" ref="BA2:BA14" si="17">IF(AZ2="Oui",2,0)</f>
        <v>0</v>
      </c>
      <c r="BB2" s="17">
        <v>1</v>
      </c>
      <c r="BC2" s="18">
        <v>1</v>
      </c>
      <c r="BD2" s="17">
        <v>0</v>
      </c>
      <c r="BE2" s="18">
        <f t="shared" ref="BE2:BE15" si="18">2*BD2</f>
        <v>0</v>
      </c>
      <c r="BF2" s="17">
        <v>0</v>
      </c>
      <c r="BG2" s="18">
        <f t="shared" ref="BG2:BG15" si="19">1*BF2</f>
        <v>0</v>
      </c>
      <c r="BH2" s="17">
        <v>0</v>
      </c>
      <c r="BI2" s="18">
        <f t="shared" ref="BI2:BI15" si="20">2*BH2</f>
        <v>0</v>
      </c>
      <c r="BJ2" s="19"/>
      <c r="BK2" s="18">
        <f t="shared" ref="BK2:BK15" si="21">IF(BJ2="Vice doyens et/ou Directeur Adjoint : 5pts",5,
IF(BJ2="Chef de département : 4pts",4,
IF(BJ2="Adjoint du chef de département : 3pts",3,
IF(BJ2="Président du CSF : 4 pts",4,
IF(BJ2="Président du CSD : 3 pts",3,
IF(BJ2="Directeur de laboratoire : 2 pt",2,
IF(BJ2="Chef d’équipe de recherche : 1pt",1,
IF(BJ2="Enseignant responsable au niveau de l’administration centrale ( avec décision): 3 pts",3,0
))))))))</f>
        <v>0</v>
      </c>
      <c r="BL2" s="18">
        <f t="shared" ref="BL2:BL15" si="22">BK2+BI2+BG2+BE2+BC2+BA2+AY2+AW2+AU2+AS2+AQ2+AO2+AK2+AF2+AB2+W2+P2+N2+L2+J2+H2+F2+D2</f>
        <v>18</v>
      </c>
      <c r="BN2" s="6" t="s">
        <v>48</v>
      </c>
    </row>
    <row r="3" spans="1:67" x14ac:dyDescent="0.25">
      <c r="A3" s="17" t="s">
        <v>54</v>
      </c>
      <c r="B3" s="17" t="s">
        <v>53</v>
      </c>
      <c r="C3" s="17">
        <v>0</v>
      </c>
      <c r="D3" s="18">
        <f t="shared" si="0"/>
        <v>3</v>
      </c>
      <c r="E3" s="17">
        <v>0</v>
      </c>
      <c r="F3" s="18">
        <f t="shared" si="1"/>
        <v>0</v>
      </c>
      <c r="G3" s="17">
        <v>0</v>
      </c>
      <c r="H3" s="18">
        <f t="shared" si="2"/>
        <v>0</v>
      </c>
      <c r="I3" s="17">
        <v>0</v>
      </c>
      <c r="J3" s="18">
        <f t="shared" si="3"/>
        <v>0</v>
      </c>
      <c r="K3" s="17">
        <v>2</v>
      </c>
      <c r="L3" s="18">
        <f t="shared" si="4"/>
        <v>4</v>
      </c>
      <c r="M3" s="17">
        <v>0</v>
      </c>
      <c r="N3" s="18">
        <f t="shared" si="5"/>
        <v>0</v>
      </c>
      <c r="O3" s="17">
        <v>0</v>
      </c>
      <c r="P3" s="18">
        <f t="shared" si="6"/>
        <v>0</v>
      </c>
      <c r="Q3" s="17">
        <v>2</v>
      </c>
      <c r="R3" s="17">
        <v>1</v>
      </c>
      <c r="S3" s="17">
        <v>1</v>
      </c>
      <c r="T3" s="17">
        <v>1</v>
      </c>
      <c r="U3" s="17"/>
      <c r="V3" s="17" t="s">
        <v>51</v>
      </c>
      <c r="W3" s="18">
        <f t="shared" si="7"/>
        <v>7.5</v>
      </c>
      <c r="X3" s="17">
        <v>0</v>
      </c>
      <c r="Y3" s="17"/>
      <c r="Z3" s="17"/>
      <c r="AA3" s="17"/>
      <c r="AB3" s="18">
        <f t="shared" si="8"/>
        <v>0</v>
      </c>
      <c r="AC3" s="17">
        <v>0</v>
      </c>
      <c r="AD3" s="17"/>
      <c r="AE3" s="17"/>
      <c r="AF3" s="18">
        <f t="shared" si="9"/>
        <v>0</v>
      </c>
      <c r="AG3" s="17">
        <v>2</v>
      </c>
      <c r="AH3" s="17">
        <v>1</v>
      </c>
      <c r="AI3" s="17">
        <v>1</v>
      </c>
      <c r="AJ3" s="17">
        <v>1</v>
      </c>
      <c r="AK3" s="18">
        <f t="shared" si="10"/>
        <v>9</v>
      </c>
      <c r="AL3" s="17">
        <v>1</v>
      </c>
      <c r="AM3" s="17">
        <v>1</v>
      </c>
      <c r="AN3" s="17" t="s">
        <v>51</v>
      </c>
      <c r="AO3" s="18">
        <f t="shared" si="11"/>
        <v>1</v>
      </c>
      <c r="AP3" s="17">
        <v>1</v>
      </c>
      <c r="AQ3" s="18">
        <f t="shared" si="12"/>
        <v>4</v>
      </c>
      <c r="AR3" s="17" t="s">
        <v>51</v>
      </c>
      <c r="AS3" s="18">
        <f t="shared" si="13"/>
        <v>0</v>
      </c>
      <c r="AT3" s="17" t="s">
        <v>51</v>
      </c>
      <c r="AU3" s="18">
        <f t="shared" si="14"/>
        <v>0</v>
      </c>
      <c r="AV3" s="17" t="s">
        <v>51</v>
      </c>
      <c r="AW3" s="18">
        <f t="shared" si="15"/>
        <v>0</v>
      </c>
      <c r="AX3" s="17" t="s">
        <v>51</v>
      </c>
      <c r="AY3" s="18">
        <f t="shared" si="16"/>
        <v>0</v>
      </c>
      <c r="AZ3" s="17" t="s">
        <v>51</v>
      </c>
      <c r="BA3" s="18">
        <f t="shared" si="17"/>
        <v>0</v>
      </c>
      <c r="BB3" s="17" t="s">
        <v>51</v>
      </c>
      <c r="BC3" s="18">
        <v>1</v>
      </c>
      <c r="BD3" s="17">
        <v>0</v>
      </c>
      <c r="BE3" s="18">
        <f t="shared" si="18"/>
        <v>0</v>
      </c>
      <c r="BF3" s="17">
        <v>0</v>
      </c>
      <c r="BG3" s="18">
        <f t="shared" si="19"/>
        <v>0</v>
      </c>
      <c r="BH3" s="17">
        <v>0</v>
      </c>
      <c r="BI3" s="18">
        <f t="shared" si="20"/>
        <v>0</v>
      </c>
      <c r="BJ3" s="19"/>
      <c r="BK3" s="18">
        <f t="shared" si="21"/>
        <v>0</v>
      </c>
      <c r="BL3" s="18">
        <f t="shared" si="22"/>
        <v>29.5</v>
      </c>
      <c r="BN3" s="6" t="s">
        <v>50</v>
      </c>
    </row>
    <row r="4" spans="1:67" x14ac:dyDescent="0.25">
      <c r="A4" s="17" t="s">
        <v>55</v>
      </c>
      <c r="B4" s="17" t="s">
        <v>53</v>
      </c>
      <c r="C4" s="17">
        <v>0</v>
      </c>
      <c r="D4" s="18">
        <f t="shared" si="0"/>
        <v>3</v>
      </c>
      <c r="E4" s="17">
        <v>0</v>
      </c>
      <c r="F4" s="18">
        <f t="shared" si="1"/>
        <v>0</v>
      </c>
      <c r="G4" s="17">
        <v>0</v>
      </c>
      <c r="H4" s="18">
        <f t="shared" si="2"/>
        <v>0</v>
      </c>
      <c r="I4" s="17">
        <v>0</v>
      </c>
      <c r="J4" s="18">
        <f t="shared" si="3"/>
        <v>0</v>
      </c>
      <c r="K4" s="17">
        <v>0</v>
      </c>
      <c r="L4" s="18">
        <f t="shared" si="4"/>
        <v>0</v>
      </c>
      <c r="M4" s="17" t="s">
        <v>51</v>
      </c>
      <c r="N4" s="18">
        <f t="shared" si="5"/>
        <v>0</v>
      </c>
      <c r="O4" s="17" t="s">
        <v>51</v>
      </c>
      <c r="P4" s="18">
        <f t="shared" si="6"/>
        <v>0</v>
      </c>
      <c r="Q4" s="17">
        <v>1</v>
      </c>
      <c r="R4" s="17">
        <v>1</v>
      </c>
      <c r="S4" s="17"/>
      <c r="T4" s="17" t="s">
        <v>51</v>
      </c>
      <c r="U4" s="17"/>
      <c r="V4" s="17"/>
      <c r="W4" s="18">
        <f t="shared" si="7"/>
        <v>2.5</v>
      </c>
      <c r="X4" s="17">
        <v>0</v>
      </c>
      <c r="Y4" s="17"/>
      <c r="Z4" s="17"/>
      <c r="AA4" s="17"/>
      <c r="AB4" s="18">
        <f t="shared" si="8"/>
        <v>0</v>
      </c>
      <c r="AC4" s="17">
        <v>0</v>
      </c>
      <c r="AD4" s="17"/>
      <c r="AE4" s="17"/>
      <c r="AF4" s="18">
        <f t="shared" si="9"/>
        <v>0</v>
      </c>
      <c r="AG4" s="17">
        <v>2</v>
      </c>
      <c r="AH4" s="17">
        <v>1</v>
      </c>
      <c r="AI4" s="17">
        <v>1</v>
      </c>
      <c r="AJ4" s="17">
        <v>1</v>
      </c>
      <c r="AK4" s="18">
        <f t="shared" si="10"/>
        <v>9</v>
      </c>
      <c r="AL4" s="17">
        <v>2</v>
      </c>
      <c r="AM4" s="17">
        <v>1</v>
      </c>
      <c r="AN4" s="17">
        <v>1</v>
      </c>
      <c r="AO4" s="18">
        <f t="shared" si="11"/>
        <v>2</v>
      </c>
      <c r="AP4" s="17">
        <v>0</v>
      </c>
      <c r="AQ4" s="18">
        <f t="shared" si="12"/>
        <v>0</v>
      </c>
      <c r="AR4" s="17" t="s">
        <v>51</v>
      </c>
      <c r="AS4" s="18">
        <f t="shared" si="13"/>
        <v>0</v>
      </c>
      <c r="AT4" s="17" t="s">
        <v>51</v>
      </c>
      <c r="AU4" s="18">
        <f t="shared" si="14"/>
        <v>0</v>
      </c>
      <c r="AV4" s="17" t="s">
        <v>51</v>
      </c>
      <c r="AW4" s="18">
        <f t="shared" si="15"/>
        <v>0</v>
      </c>
      <c r="AX4" s="17" t="s">
        <v>51</v>
      </c>
      <c r="AY4" s="18">
        <f t="shared" si="16"/>
        <v>0</v>
      </c>
      <c r="AZ4" s="17" t="s">
        <v>51</v>
      </c>
      <c r="BA4" s="18">
        <f t="shared" si="17"/>
        <v>0</v>
      </c>
      <c r="BB4" s="17" t="s">
        <v>51</v>
      </c>
      <c r="BC4" s="18">
        <f t="shared" ref="BC4:BC15" si="23">IF(BB4="Oui",1,0)</f>
        <v>0</v>
      </c>
      <c r="BD4" s="17">
        <v>0</v>
      </c>
      <c r="BE4" s="18">
        <f t="shared" si="18"/>
        <v>0</v>
      </c>
      <c r="BF4" s="17">
        <v>0</v>
      </c>
      <c r="BG4" s="18">
        <f t="shared" si="19"/>
        <v>0</v>
      </c>
      <c r="BH4" s="17">
        <v>0</v>
      </c>
      <c r="BI4" s="18">
        <f t="shared" si="20"/>
        <v>0</v>
      </c>
      <c r="BJ4" s="19"/>
      <c r="BK4" s="18">
        <f t="shared" si="21"/>
        <v>0</v>
      </c>
      <c r="BL4" s="18">
        <f t="shared" si="22"/>
        <v>16.5</v>
      </c>
    </row>
    <row r="5" spans="1:67" x14ac:dyDescent="0.25">
      <c r="A5" s="17" t="s">
        <v>56</v>
      </c>
      <c r="B5" s="17" t="s">
        <v>53</v>
      </c>
      <c r="C5" s="17">
        <v>0</v>
      </c>
      <c r="D5" s="18">
        <f t="shared" si="0"/>
        <v>3</v>
      </c>
      <c r="E5" s="17">
        <v>0</v>
      </c>
      <c r="F5" s="18">
        <f t="shared" si="1"/>
        <v>0</v>
      </c>
      <c r="G5" s="17">
        <v>0</v>
      </c>
      <c r="H5" s="18">
        <f t="shared" si="2"/>
        <v>0</v>
      </c>
      <c r="I5" s="17">
        <v>0</v>
      </c>
      <c r="J5" s="18">
        <f t="shared" si="3"/>
        <v>0</v>
      </c>
      <c r="K5" s="17">
        <v>1</v>
      </c>
      <c r="L5" s="18">
        <f t="shared" si="4"/>
        <v>2</v>
      </c>
      <c r="M5" s="17" t="s">
        <v>51</v>
      </c>
      <c r="N5" s="18">
        <f t="shared" si="5"/>
        <v>0</v>
      </c>
      <c r="O5" s="17" t="s">
        <v>51</v>
      </c>
      <c r="P5" s="18">
        <f t="shared" si="6"/>
        <v>0</v>
      </c>
      <c r="Q5" s="17">
        <v>1</v>
      </c>
      <c r="R5" s="17">
        <v>1</v>
      </c>
      <c r="S5" s="17"/>
      <c r="T5" s="17"/>
      <c r="U5" s="17"/>
      <c r="V5" s="17"/>
      <c r="W5" s="18">
        <f t="shared" si="7"/>
        <v>2.5</v>
      </c>
      <c r="X5" s="17">
        <v>0</v>
      </c>
      <c r="Y5" s="17"/>
      <c r="Z5" s="17"/>
      <c r="AA5" s="17"/>
      <c r="AB5" s="18">
        <f t="shared" si="8"/>
        <v>0</v>
      </c>
      <c r="AC5" s="17">
        <v>0</v>
      </c>
      <c r="AD5" s="17"/>
      <c r="AE5" s="17"/>
      <c r="AF5" s="18">
        <f t="shared" si="9"/>
        <v>0</v>
      </c>
      <c r="AG5" s="17">
        <v>2</v>
      </c>
      <c r="AH5" s="17">
        <v>1</v>
      </c>
      <c r="AI5" s="17">
        <v>1</v>
      </c>
      <c r="AJ5" s="17">
        <v>1</v>
      </c>
      <c r="AK5" s="18">
        <f t="shared" si="10"/>
        <v>9</v>
      </c>
      <c r="AL5" s="17">
        <v>2</v>
      </c>
      <c r="AM5" s="17">
        <v>1</v>
      </c>
      <c r="AN5" s="17">
        <v>1</v>
      </c>
      <c r="AO5" s="18">
        <f t="shared" si="11"/>
        <v>2</v>
      </c>
      <c r="AP5" s="17">
        <v>0</v>
      </c>
      <c r="AQ5" s="18">
        <f t="shared" si="12"/>
        <v>0</v>
      </c>
      <c r="AR5" s="17" t="s">
        <v>51</v>
      </c>
      <c r="AS5" s="18">
        <f t="shared" si="13"/>
        <v>0</v>
      </c>
      <c r="AT5" s="17" t="s">
        <v>51</v>
      </c>
      <c r="AU5" s="18">
        <f t="shared" si="14"/>
        <v>0</v>
      </c>
      <c r="AV5" s="17" t="s">
        <v>51</v>
      </c>
      <c r="AW5" s="18">
        <f t="shared" si="15"/>
        <v>0</v>
      </c>
      <c r="AX5" s="17" t="s">
        <v>51</v>
      </c>
      <c r="AY5" s="18">
        <f t="shared" si="16"/>
        <v>0</v>
      </c>
      <c r="AZ5" s="17" t="s">
        <v>51</v>
      </c>
      <c r="BA5" s="18">
        <f t="shared" si="17"/>
        <v>0</v>
      </c>
      <c r="BB5" s="17" t="s">
        <v>51</v>
      </c>
      <c r="BC5" s="18">
        <f t="shared" si="23"/>
        <v>0</v>
      </c>
      <c r="BD5" s="17">
        <v>0</v>
      </c>
      <c r="BE5" s="18">
        <f t="shared" si="18"/>
        <v>0</v>
      </c>
      <c r="BF5" s="17">
        <v>1</v>
      </c>
      <c r="BG5" s="18">
        <f t="shared" si="19"/>
        <v>1</v>
      </c>
      <c r="BH5" s="17">
        <v>0</v>
      </c>
      <c r="BI5" s="18">
        <f t="shared" si="20"/>
        <v>0</v>
      </c>
      <c r="BJ5" s="19"/>
      <c r="BK5" s="18">
        <f t="shared" si="21"/>
        <v>0</v>
      </c>
      <c r="BL5" s="18">
        <f t="shared" si="22"/>
        <v>19.5</v>
      </c>
      <c r="BN5" s="6">
        <v>0</v>
      </c>
    </row>
    <row r="6" spans="1:67" x14ac:dyDescent="0.25">
      <c r="A6" s="17" t="s">
        <v>57</v>
      </c>
      <c r="B6" s="17" t="s">
        <v>53</v>
      </c>
      <c r="C6" s="17">
        <v>0</v>
      </c>
      <c r="D6" s="18">
        <f t="shared" si="0"/>
        <v>3</v>
      </c>
      <c r="E6" s="17">
        <v>0</v>
      </c>
      <c r="F6" s="18">
        <f t="shared" si="1"/>
        <v>0</v>
      </c>
      <c r="G6" s="17">
        <v>0</v>
      </c>
      <c r="H6" s="18">
        <f t="shared" si="2"/>
        <v>0</v>
      </c>
      <c r="I6" s="17">
        <v>0</v>
      </c>
      <c r="J6" s="18">
        <f t="shared" si="3"/>
        <v>0</v>
      </c>
      <c r="K6" s="17">
        <v>0</v>
      </c>
      <c r="L6" s="18">
        <f t="shared" si="4"/>
        <v>0</v>
      </c>
      <c r="M6" s="17" t="s">
        <v>51</v>
      </c>
      <c r="N6" s="18">
        <f t="shared" si="5"/>
        <v>0</v>
      </c>
      <c r="O6" s="17" t="s">
        <v>51</v>
      </c>
      <c r="P6" s="18">
        <f t="shared" si="6"/>
        <v>0</v>
      </c>
      <c r="Q6" s="17">
        <v>0</v>
      </c>
      <c r="R6" s="17"/>
      <c r="S6" s="17"/>
      <c r="T6" s="17"/>
      <c r="U6" s="17"/>
      <c r="V6" s="17"/>
      <c r="W6" s="18">
        <f t="shared" si="7"/>
        <v>0</v>
      </c>
      <c r="X6" s="17">
        <v>1</v>
      </c>
      <c r="Y6" s="17">
        <v>1</v>
      </c>
      <c r="Z6" s="17"/>
      <c r="AA6" s="17"/>
      <c r="AB6" s="18">
        <f t="shared" si="8"/>
        <v>5</v>
      </c>
      <c r="AC6" s="17">
        <v>0</v>
      </c>
      <c r="AD6" s="17"/>
      <c r="AE6" s="17"/>
      <c r="AF6" s="18">
        <f t="shared" si="9"/>
        <v>0</v>
      </c>
      <c r="AG6" s="17">
        <v>2</v>
      </c>
      <c r="AH6" s="17">
        <v>1</v>
      </c>
      <c r="AI6" s="17">
        <v>1</v>
      </c>
      <c r="AJ6" s="17">
        <v>1</v>
      </c>
      <c r="AK6" s="18">
        <f t="shared" si="10"/>
        <v>9</v>
      </c>
      <c r="AL6" s="17">
        <v>1</v>
      </c>
      <c r="AM6" s="17">
        <v>1</v>
      </c>
      <c r="AN6" s="17"/>
      <c r="AO6" s="18">
        <f t="shared" si="11"/>
        <v>1</v>
      </c>
      <c r="AP6" s="17">
        <v>2</v>
      </c>
      <c r="AQ6" s="18">
        <f t="shared" si="12"/>
        <v>8</v>
      </c>
      <c r="AR6" s="17" t="s">
        <v>51</v>
      </c>
      <c r="AS6" s="18">
        <f t="shared" si="13"/>
        <v>0</v>
      </c>
      <c r="AT6" s="17" t="s">
        <v>51</v>
      </c>
      <c r="AU6" s="18">
        <f t="shared" si="14"/>
        <v>0</v>
      </c>
      <c r="AV6" s="17" t="s">
        <v>51</v>
      </c>
      <c r="AW6" s="18">
        <f t="shared" si="15"/>
        <v>0</v>
      </c>
      <c r="AX6" s="17" t="s">
        <v>51</v>
      </c>
      <c r="AY6" s="18">
        <f t="shared" si="16"/>
        <v>0</v>
      </c>
      <c r="AZ6" s="17" t="s">
        <v>51</v>
      </c>
      <c r="BA6" s="18">
        <f t="shared" si="17"/>
        <v>0</v>
      </c>
      <c r="BB6" s="17">
        <v>0</v>
      </c>
      <c r="BC6" s="18">
        <v>0</v>
      </c>
      <c r="BD6" s="17">
        <v>0</v>
      </c>
      <c r="BE6" s="18">
        <f t="shared" si="18"/>
        <v>0</v>
      </c>
      <c r="BF6" s="17">
        <v>0</v>
      </c>
      <c r="BG6" s="18">
        <f t="shared" si="19"/>
        <v>0</v>
      </c>
      <c r="BH6" s="17">
        <v>0</v>
      </c>
      <c r="BI6" s="18">
        <f t="shared" si="20"/>
        <v>0</v>
      </c>
      <c r="BJ6" s="19"/>
      <c r="BK6" s="18">
        <f t="shared" si="21"/>
        <v>0</v>
      </c>
      <c r="BL6" s="18">
        <f t="shared" si="22"/>
        <v>26</v>
      </c>
      <c r="BN6" s="6">
        <v>1</v>
      </c>
    </row>
    <row r="7" spans="1:67" x14ac:dyDescent="0.25">
      <c r="A7" s="17" t="s">
        <v>58</v>
      </c>
      <c r="B7" s="17" t="s">
        <v>53</v>
      </c>
      <c r="C7" s="17">
        <v>0</v>
      </c>
      <c r="D7" s="18">
        <f t="shared" si="0"/>
        <v>3</v>
      </c>
      <c r="E7" s="17">
        <v>0</v>
      </c>
      <c r="F7" s="18">
        <f t="shared" si="1"/>
        <v>0</v>
      </c>
      <c r="G7" s="17">
        <v>0</v>
      </c>
      <c r="H7" s="18">
        <f t="shared" si="2"/>
        <v>0</v>
      </c>
      <c r="I7" s="17">
        <v>0</v>
      </c>
      <c r="J7" s="18">
        <f t="shared" si="3"/>
        <v>0</v>
      </c>
      <c r="K7" s="17">
        <v>0</v>
      </c>
      <c r="L7" s="18">
        <f t="shared" si="4"/>
        <v>0</v>
      </c>
      <c r="M7" s="17" t="s">
        <v>51</v>
      </c>
      <c r="N7" s="18">
        <f t="shared" si="5"/>
        <v>0</v>
      </c>
      <c r="O7" s="17" t="s">
        <v>51</v>
      </c>
      <c r="P7" s="18">
        <f t="shared" si="6"/>
        <v>0</v>
      </c>
      <c r="Q7" s="17">
        <v>1</v>
      </c>
      <c r="R7" s="17">
        <v>1</v>
      </c>
      <c r="S7" s="17"/>
      <c r="T7" s="17"/>
      <c r="U7" s="17"/>
      <c r="V7" s="17"/>
      <c r="W7" s="18">
        <f t="shared" si="7"/>
        <v>2.5</v>
      </c>
      <c r="X7" s="17">
        <v>0</v>
      </c>
      <c r="Y7" s="17"/>
      <c r="Z7" s="17"/>
      <c r="AA7" s="17"/>
      <c r="AB7" s="18">
        <f t="shared" si="8"/>
        <v>0</v>
      </c>
      <c r="AC7" s="17">
        <v>0</v>
      </c>
      <c r="AD7" s="17"/>
      <c r="AE7" s="17"/>
      <c r="AF7" s="18">
        <f t="shared" si="9"/>
        <v>0</v>
      </c>
      <c r="AG7" s="17">
        <v>2</v>
      </c>
      <c r="AH7" s="17">
        <v>1</v>
      </c>
      <c r="AI7" s="17">
        <v>1</v>
      </c>
      <c r="AJ7" s="17">
        <v>1</v>
      </c>
      <c r="AK7" s="18">
        <f t="shared" si="10"/>
        <v>9</v>
      </c>
      <c r="AL7" s="17">
        <v>1</v>
      </c>
      <c r="AM7" s="17">
        <v>1</v>
      </c>
      <c r="AN7" s="17"/>
      <c r="AO7" s="18">
        <f t="shared" si="11"/>
        <v>1</v>
      </c>
      <c r="AP7" s="17">
        <v>0</v>
      </c>
      <c r="AQ7" s="18">
        <f t="shared" si="12"/>
        <v>0</v>
      </c>
      <c r="AR7" s="17" t="s">
        <v>51</v>
      </c>
      <c r="AS7" s="18">
        <f t="shared" si="13"/>
        <v>0</v>
      </c>
      <c r="AT7" s="17" t="s">
        <v>51</v>
      </c>
      <c r="AU7" s="18">
        <f t="shared" si="14"/>
        <v>0</v>
      </c>
      <c r="AV7" s="17" t="s">
        <v>51</v>
      </c>
      <c r="AW7" s="18">
        <f t="shared" si="15"/>
        <v>0</v>
      </c>
      <c r="AX7" s="17" t="s">
        <v>51</v>
      </c>
      <c r="AY7" s="18">
        <f t="shared" si="16"/>
        <v>0</v>
      </c>
      <c r="AZ7" s="17" t="s">
        <v>51</v>
      </c>
      <c r="BA7" s="18">
        <f t="shared" si="17"/>
        <v>0</v>
      </c>
      <c r="BB7" s="17" t="s">
        <v>51</v>
      </c>
      <c r="BC7" s="18">
        <f t="shared" si="23"/>
        <v>0</v>
      </c>
      <c r="BD7" s="17">
        <v>0</v>
      </c>
      <c r="BE7" s="18">
        <f t="shared" si="18"/>
        <v>0</v>
      </c>
      <c r="BF7" s="17">
        <v>2</v>
      </c>
      <c r="BG7" s="18">
        <f t="shared" si="19"/>
        <v>2</v>
      </c>
      <c r="BH7" s="17">
        <v>0</v>
      </c>
      <c r="BI7" s="18">
        <f t="shared" si="20"/>
        <v>0</v>
      </c>
      <c r="BJ7" s="19"/>
      <c r="BK7" s="18">
        <f t="shared" si="21"/>
        <v>0</v>
      </c>
      <c r="BL7" s="18">
        <f t="shared" si="22"/>
        <v>17.5</v>
      </c>
      <c r="BN7" s="6">
        <v>2</v>
      </c>
    </row>
    <row r="8" spans="1:67" x14ac:dyDescent="0.25">
      <c r="A8" s="17" t="s">
        <v>67</v>
      </c>
      <c r="B8" s="17" t="s">
        <v>53</v>
      </c>
      <c r="C8" s="17">
        <v>0</v>
      </c>
      <c r="D8" s="18">
        <f>3-C8</f>
        <v>3</v>
      </c>
      <c r="E8" s="17">
        <v>0</v>
      </c>
      <c r="F8" s="18">
        <f>E8*3</f>
        <v>0</v>
      </c>
      <c r="G8" s="17">
        <v>0</v>
      </c>
      <c r="H8" s="18">
        <f>3*G8</f>
        <v>0</v>
      </c>
      <c r="I8" s="17">
        <v>0</v>
      </c>
      <c r="J8" s="18">
        <f>2*I8</f>
        <v>0</v>
      </c>
      <c r="K8" s="17">
        <v>0</v>
      </c>
      <c r="L8" s="18">
        <f>2*K8</f>
        <v>0</v>
      </c>
      <c r="M8" s="17" t="s">
        <v>51</v>
      </c>
      <c r="N8" s="18">
        <f>IF(M8="Oui",3,0)</f>
        <v>0</v>
      </c>
      <c r="O8" s="17" t="s">
        <v>51</v>
      </c>
      <c r="P8" s="18">
        <f>IF(O8="Oui",1,0)</f>
        <v>0</v>
      </c>
      <c r="Q8" s="17">
        <v>0</v>
      </c>
      <c r="R8" s="17"/>
      <c r="S8" s="17"/>
      <c r="T8" s="17"/>
      <c r="U8" s="17"/>
      <c r="V8" s="17"/>
      <c r="W8" s="18">
        <f>10*0.25*SUM(R8:V8)</f>
        <v>0</v>
      </c>
      <c r="X8" s="17">
        <v>1</v>
      </c>
      <c r="Y8" s="17">
        <v>1</v>
      </c>
      <c r="Z8" s="17" t="s">
        <v>51</v>
      </c>
      <c r="AA8" s="17"/>
      <c r="AB8" s="18">
        <f>10*0.5*SUM(Y8:AA8)</f>
        <v>5</v>
      </c>
      <c r="AC8" s="17">
        <v>0</v>
      </c>
      <c r="AD8" s="17"/>
      <c r="AE8" s="17"/>
      <c r="AF8" s="18">
        <f>10*1*SUM(AD8:AE8)</f>
        <v>0</v>
      </c>
      <c r="AG8" s="17">
        <v>2</v>
      </c>
      <c r="AH8" s="17">
        <v>1</v>
      </c>
      <c r="AI8" s="17">
        <v>1</v>
      </c>
      <c r="AJ8" s="17">
        <v>1</v>
      </c>
      <c r="AK8" s="18">
        <f>3*SUM(AH8:AJ8)</f>
        <v>9</v>
      </c>
      <c r="AL8" s="17">
        <v>2</v>
      </c>
      <c r="AM8" s="17">
        <v>1</v>
      </c>
      <c r="AN8" s="17">
        <v>1</v>
      </c>
      <c r="AO8" s="18">
        <f>1*SUM(AM8:AN8)</f>
        <v>2</v>
      </c>
      <c r="AP8" s="17">
        <v>0</v>
      </c>
      <c r="AQ8" s="18">
        <f>4*AP8</f>
        <v>0</v>
      </c>
      <c r="AR8" s="17" t="s">
        <v>51</v>
      </c>
      <c r="AS8" s="18">
        <f>IF(AR8="Oui",10,0)</f>
        <v>0</v>
      </c>
      <c r="AT8" s="17" t="s">
        <v>51</v>
      </c>
      <c r="AU8" s="18">
        <f>IF(AT8="Oui",6,0)</f>
        <v>0</v>
      </c>
      <c r="AV8" s="17" t="s">
        <v>51</v>
      </c>
      <c r="AW8" s="18">
        <f>IF(AV8="Oui",5,0)</f>
        <v>0</v>
      </c>
      <c r="AX8" s="17" t="s">
        <v>51</v>
      </c>
      <c r="AY8" s="18">
        <f>IF(AX8="Oui",1,0)</f>
        <v>0</v>
      </c>
      <c r="AZ8" s="17">
        <v>1</v>
      </c>
      <c r="BA8" s="18">
        <v>2</v>
      </c>
      <c r="BB8" s="17" t="s">
        <v>51</v>
      </c>
      <c r="BC8" s="18">
        <f>IF(BB8="Oui",1,0)</f>
        <v>0</v>
      </c>
      <c r="BD8" s="17">
        <v>0</v>
      </c>
      <c r="BE8" s="18">
        <f>2*BD8</f>
        <v>0</v>
      </c>
      <c r="BF8" s="17">
        <v>2</v>
      </c>
      <c r="BG8" s="18">
        <f>1*BF8</f>
        <v>2</v>
      </c>
      <c r="BH8" s="17">
        <v>0</v>
      </c>
      <c r="BI8" s="18">
        <f>2*BH8</f>
        <v>0</v>
      </c>
      <c r="BJ8" s="19"/>
      <c r="BK8" s="18">
        <f>IF(BJ8="Vice doyens et/ou Directeur Adjoint : 5pts",5,
IF(BJ8="Chef de département : 4pts",4,
IF(BJ8="Adjoint du chef de département : 3pts",3,
IF(BJ8="Président du CSF : 4 pts",4,
IF(BJ8="Président du CSD : 3 pts",3,
IF(BJ8="Directeur de laboratoire : 2 pt",2,
IF(BJ8="Chef d’équipe de recherche : 1pt",1,
IF(BJ8="Enseignant responsable au niveau de l’administration centrale ( avec décision): 3 pts",3,0
))))))))</f>
        <v>0</v>
      </c>
      <c r="BL8" s="18">
        <f>BK8+BI8+BG8+BE8+BC8+BA8+AY8+AW8+AU8+AS8+AQ8+AO8+AK8+AF8+AB8+W8+P8+N8+L8+J8+H8+F8+D8</f>
        <v>23</v>
      </c>
      <c r="BN8" s="6">
        <v>2</v>
      </c>
    </row>
    <row r="9" spans="1:67" x14ac:dyDescent="0.25">
      <c r="A9" s="17" t="s">
        <v>59</v>
      </c>
      <c r="B9" s="17" t="s">
        <v>53</v>
      </c>
      <c r="C9" s="17">
        <v>0</v>
      </c>
      <c r="D9" s="18">
        <f t="shared" si="0"/>
        <v>3</v>
      </c>
      <c r="E9" s="17">
        <v>0</v>
      </c>
      <c r="F9" s="18">
        <f t="shared" si="1"/>
        <v>0</v>
      </c>
      <c r="G9" s="17">
        <v>0</v>
      </c>
      <c r="H9" s="18">
        <f t="shared" si="2"/>
        <v>0</v>
      </c>
      <c r="I9" s="17">
        <v>0</v>
      </c>
      <c r="J9" s="18">
        <f t="shared" si="3"/>
        <v>0</v>
      </c>
      <c r="K9" s="17">
        <v>0</v>
      </c>
      <c r="L9" s="18">
        <f t="shared" si="4"/>
        <v>0</v>
      </c>
      <c r="M9" s="17" t="s">
        <v>51</v>
      </c>
      <c r="N9" s="18">
        <f t="shared" si="5"/>
        <v>0</v>
      </c>
      <c r="O9" s="17" t="s">
        <v>51</v>
      </c>
      <c r="P9" s="18">
        <f t="shared" si="6"/>
        <v>0</v>
      </c>
      <c r="Q9" s="17">
        <v>1</v>
      </c>
      <c r="R9" s="17">
        <v>1</v>
      </c>
      <c r="S9" s="17">
        <v>1</v>
      </c>
      <c r="T9" s="17"/>
      <c r="U9" s="17"/>
      <c r="V9" s="17"/>
      <c r="W9" s="18">
        <f t="shared" si="7"/>
        <v>5</v>
      </c>
      <c r="X9" s="17">
        <v>0</v>
      </c>
      <c r="Y9" s="17"/>
      <c r="Z9" s="17"/>
      <c r="AA9" s="17"/>
      <c r="AB9" s="18">
        <f t="shared" si="8"/>
        <v>0</v>
      </c>
      <c r="AC9" s="17">
        <v>0</v>
      </c>
      <c r="AD9" s="17"/>
      <c r="AE9" s="17"/>
      <c r="AF9" s="18">
        <f t="shared" si="9"/>
        <v>0</v>
      </c>
      <c r="AG9" s="17">
        <v>2</v>
      </c>
      <c r="AH9" s="17">
        <v>1</v>
      </c>
      <c r="AI9" s="17">
        <v>1</v>
      </c>
      <c r="AJ9" s="17">
        <v>1</v>
      </c>
      <c r="AK9" s="18">
        <f t="shared" si="10"/>
        <v>9</v>
      </c>
      <c r="AL9" s="17">
        <v>2</v>
      </c>
      <c r="AM9" s="17">
        <v>1</v>
      </c>
      <c r="AN9" s="17">
        <v>1</v>
      </c>
      <c r="AO9" s="18">
        <f t="shared" si="11"/>
        <v>2</v>
      </c>
      <c r="AP9" s="17">
        <v>0</v>
      </c>
      <c r="AQ9" s="18">
        <f t="shared" si="12"/>
        <v>0</v>
      </c>
      <c r="AR9" s="17" t="s">
        <v>51</v>
      </c>
      <c r="AS9" s="18">
        <f t="shared" si="13"/>
        <v>0</v>
      </c>
      <c r="AT9" s="17" t="s">
        <v>51</v>
      </c>
      <c r="AU9" s="18">
        <f t="shared" si="14"/>
        <v>0</v>
      </c>
      <c r="AV9" s="17" t="s">
        <v>51</v>
      </c>
      <c r="AW9" s="18">
        <f t="shared" si="15"/>
        <v>0</v>
      </c>
      <c r="AX9" s="17" t="s">
        <v>51</v>
      </c>
      <c r="AY9" s="18">
        <f t="shared" si="16"/>
        <v>0</v>
      </c>
      <c r="AZ9" s="17" t="s">
        <v>51</v>
      </c>
      <c r="BA9" s="18">
        <f t="shared" si="17"/>
        <v>0</v>
      </c>
      <c r="BB9" s="17">
        <v>1</v>
      </c>
      <c r="BC9" s="18">
        <v>1</v>
      </c>
      <c r="BD9" s="17">
        <v>0</v>
      </c>
      <c r="BE9" s="18">
        <f t="shared" si="18"/>
        <v>0</v>
      </c>
      <c r="BF9" s="17">
        <v>0</v>
      </c>
      <c r="BG9" s="18">
        <f t="shared" si="19"/>
        <v>0</v>
      </c>
      <c r="BH9" s="17">
        <v>0</v>
      </c>
      <c r="BI9" s="18">
        <f t="shared" si="20"/>
        <v>0</v>
      </c>
      <c r="BJ9" s="19"/>
      <c r="BK9" s="18">
        <f t="shared" si="21"/>
        <v>0</v>
      </c>
      <c r="BL9" s="18">
        <f t="shared" si="22"/>
        <v>20</v>
      </c>
      <c r="BN9" s="6">
        <v>4</v>
      </c>
    </row>
    <row r="10" spans="1:67" x14ac:dyDescent="0.25">
      <c r="A10" s="17" t="s">
        <v>60</v>
      </c>
      <c r="B10" s="17" t="s">
        <v>53</v>
      </c>
      <c r="C10" s="17">
        <v>0</v>
      </c>
      <c r="D10" s="18">
        <f t="shared" si="0"/>
        <v>3</v>
      </c>
      <c r="E10" s="17">
        <v>0</v>
      </c>
      <c r="F10" s="18">
        <f t="shared" si="1"/>
        <v>0</v>
      </c>
      <c r="G10" s="17">
        <v>0</v>
      </c>
      <c r="H10" s="18">
        <f t="shared" si="2"/>
        <v>0</v>
      </c>
      <c r="I10" s="17">
        <v>0</v>
      </c>
      <c r="J10" s="18">
        <f t="shared" si="3"/>
        <v>0</v>
      </c>
      <c r="K10" s="17">
        <v>1</v>
      </c>
      <c r="L10" s="18">
        <f t="shared" si="4"/>
        <v>2</v>
      </c>
      <c r="M10" s="17" t="s">
        <v>51</v>
      </c>
      <c r="N10" s="18">
        <f t="shared" si="5"/>
        <v>0</v>
      </c>
      <c r="O10" s="17" t="s">
        <v>51</v>
      </c>
      <c r="P10" s="18">
        <f t="shared" si="6"/>
        <v>0</v>
      </c>
      <c r="Q10" s="17">
        <v>2</v>
      </c>
      <c r="R10" s="17">
        <v>1</v>
      </c>
      <c r="S10" s="17">
        <v>1</v>
      </c>
      <c r="T10" s="17"/>
      <c r="U10" s="17"/>
      <c r="V10" s="17"/>
      <c r="W10" s="18">
        <f t="shared" si="7"/>
        <v>5</v>
      </c>
      <c r="X10" s="17">
        <v>0</v>
      </c>
      <c r="Y10" s="17"/>
      <c r="Z10" s="17"/>
      <c r="AA10" s="17"/>
      <c r="AB10" s="18">
        <f t="shared" si="8"/>
        <v>0</v>
      </c>
      <c r="AC10" s="17">
        <v>0</v>
      </c>
      <c r="AD10" s="17"/>
      <c r="AE10" s="17"/>
      <c r="AF10" s="18">
        <f t="shared" si="9"/>
        <v>0</v>
      </c>
      <c r="AG10" s="17">
        <v>2</v>
      </c>
      <c r="AH10" s="17">
        <v>1</v>
      </c>
      <c r="AI10" s="17">
        <v>1</v>
      </c>
      <c r="AJ10" s="17">
        <v>1</v>
      </c>
      <c r="AK10" s="18">
        <f t="shared" si="10"/>
        <v>9</v>
      </c>
      <c r="AL10" s="17">
        <v>1</v>
      </c>
      <c r="AM10" s="17">
        <v>1</v>
      </c>
      <c r="AN10" s="17"/>
      <c r="AO10" s="18">
        <f t="shared" si="11"/>
        <v>1</v>
      </c>
      <c r="AP10" s="17">
        <v>0</v>
      </c>
      <c r="AQ10" s="18">
        <f t="shared" si="12"/>
        <v>0</v>
      </c>
      <c r="AR10" s="17" t="s">
        <v>51</v>
      </c>
      <c r="AS10" s="18">
        <f t="shared" si="13"/>
        <v>0</v>
      </c>
      <c r="AT10" s="17" t="s">
        <v>51</v>
      </c>
      <c r="AU10" s="18">
        <f t="shared" si="14"/>
        <v>0</v>
      </c>
      <c r="AV10" s="17" t="s">
        <v>51</v>
      </c>
      <c r="AW10" s="18">
        <f t="shared" si="15"/>
        <v>0</v>
      </c>
      <c r="AX10" s="17" t="s">
        <v>51</v>
      </c>
      <c r="AY10" s="18">
        <f t="shared" si="16"/>
        <v>0</v>
      </c>
      <c r="AZ10" s="17" t="s">
        <v>51</v>
      </c>
      <c r="BA10" s="18">
        <f t="shared" si="17"/>
        <v>0</v>
      </c>
      <c r="BB10" s="17" t="s">
        <v>51</v>
      </c>
      <c r="BC10" s="18">
        <f t="shared" si="23"/>
        <v>0</v>
      </c>
      <c r="BD10" s="17">
        <v>1</v>
      </c>
      <c r="BE10" s="18">
        <f t="shared" si="18"/>
        <v>2</v>
      </c>
      <c r="BF10" s="17">
        <v>1</v>
      </c>
      <c r="BG10" s="18">
        <f t="shared" si="19"/>
        <v>1</v>
      </c>
      <c r="BH10" s="17">
        <v>0</v>
      </c>
      <c r="BI10" s="18">
        <f t="shared" si="20"/>
        <v>0</v>
      </c>
      <c r="BJ10" s="19" t="s">
        <v>48</v>
      </c>
      <c r="BK10" s="18">
        <f t="shared" si="21"/>
        <v>1</v>
      </c>
      <c r="BL10" s="18">
        <f t="shared" si="22"/>
        <v>24</v>
      </c>
      <c r="BN10" s="6">
        <v>5</v>
      </c>
    </row>
    <row r="11" spans="1:67" x14ac:dyDescent="0.25">
      <c r="A11" s="17" t="s">
        <v>61</v>
      </c>
      <c r="B11" s="17" t="s">
        <v>53</v>
      </c>
      <c r="C11" s="17">
        <v>0</v>
      </c>
      <c r="D11" s="18">
        <f t="shared" si="0"/>
        <v>3</v>
      </c>
      <c r="E11" s="17">
        <v>0</v>
      </c>
      <c r="F11" s="18">
        <f t="shared" si="1"/>
        <v>0</v>
      </c>
      <c r="G11" s="17">
        <v>0</v>
      </c>
      <c r="H11" s="18">
        <f t="shared" si="2"/>
        <v>0</v>
      </c>
      <c r="I11" s="17">
        <v>0</v>
      </c>
      <c r="J11" s="18">
        <f t="shared" si="3"/>
        <v>0</v>
      </c>
      <c r="K11" s="17">
        <v>1</v>
      </c>
      <c r="L11" s="18">
        <f t="shared" si="4"/>
        <v>2</v>
      </c>
      <c r="M11" s="17" t="s">
        <v>51</v>
      </c>
      <c r="N11" s="18">
        <f t="shared" si="5"/>
        <v>0</v>
      </c>
      <c r="O11" s="17" t="s">
        <v>51</v>
      </c>
      <c r="P11" s="18">
        <f t="shared" si="6"/>
        <v>0</v>
      </c>
      <c r="Q11" s="17">
        <v>4</v>
      </c>
      <c r="R11" s="17">
        <v>1</v>
      </c>
      <c r="S11" s="17">
        <v>1</v>
      </c>
      <c r="T11" s="17">
        <v>1</v>
      </c>
      <c r="U11" s="17">
        <v>1</v>
      </c>
      <c r="V11" s="17"/>
      <c r="W11" s="18">
        <f t="shared" si="7"/>
        <v>10</v>
      </c>
      <c r="X11" s="17">
        <v>0</v>
      </c>
      <c r="Y11" s="17"/>
      <c r="Z11" s="17"/>
      <c r="AA11" s="17"/>
      <c r="AB11" s="18">
        <f t="shared" si="8"/>
        <v>0</v>
      </c>
      <c r="AC11" s="17">
        <v>0</v>
      </c>
      <c r="AD11" s="17"/>
      <c r="AE11" s="17"/>
      <c r="AF11" s="18">
        <f t="shared" si="9"/>
        <v>0</v>
      </c>
      <c r="AG11" s="17">
        <v>2</v>
      </c>
      <c r="AH11" s="17">
        <v>1</v>
      </c>
      <c r="AI11" s="17">
        <v>1</v>
      </c>
      <c r="AJ11" s="17">
        <v>1</v>
      </c>
      <c r="AK11" s="18">
        <f t="shared" si="10"/>
        <v>9</v>
      </c>
      <c r="AL11" s="17">
        <v>2</v>
      </c>
      <c r="AM11" s="17">
        <v>1</v>
      </c>
      <c r="AN11" s="17">
        <v>1</v>
      </c>
      <c r="AO11" s="18">
        <f t="shared" si="11"/>
        <v>2</v>
      </c>
      <c r="AP11" s="17">
        <v>0</v>
      </c>
      <c r="AQ11" s="18">
        <f t="shared" si="12"/>
        <v>0</v>
      </c>
      <c r="AR11" s="17" t="s">
        <v>51</v>
      </c>
      <c r="AS11" s="18">
        <f t="shared" si="13"/>
        <v>0</v>
      </c>
      <c r="AT11" s="17" t="s">
        <v>51</v>
      </c>
      <c r="AU11" s="18">
        <f t="shared" si="14"/>
        <v>0</v>
      </c>
      <c r="AV11" s="17" t="s">
        <v>51</v>
      </c>
      <c r="AW11" s="18">
        <f t="shared" si="15"/>
        <v>0</v>
      </c>
      <c r="AX11" s="17" t="s">
        <v>51</v>
      </c>
      <c r="AY11" s="18">
        <f t="shared" si="16"/>
        <v>0</v>
      </c>
      <c r="AZ11" s="17" t="s">
        <v>51</v>
      </c>
      <c r="BA11" s="18">
        <f t="shared" si="17"/>
        <v>0</v>
      </c>
      <c r="BB11" s="17">
        <v>0</v>
      </c>
      <c r="BC11" s="18">
        <v>0</v>
      </c>
      <c r="BD11" s="17">
        <v>0</v>
      </c>
      <c r="BE11" s="18">
        <f t="shared" si="18"/>
        <v>0</v>
      </c>
      <c r="BF11" s="17">
        <v>2</v>
      </c>
      <c r="BG11" s="18">
        <f t="shared" si="19"/>
        <v>2</v>
      </c>
      <c r="BH11" s="17">
        <v>0</v>
      </c>
      <c r="BI11" s="18">
        <f t="shared" si="20"/>
        <v>0</v>
      </c>
      <c r="BJ11" s="19"/>
      <c r="BK11" s="18">
        <f t="shared" si="21"/>
        <v>0</v>
      </c>
      <c r="BL11" s="18">
        <f t="shared" si="22"/>
        <v>28</v>
      </c>
      <c r="BN11" s="6" t="s">
        <v>51</v>
      </c>
    </row>
    <row r="12" spans="1:67" x14ac:dyDescent="0.25">
      <c r="A12" s="17" t="s">
        <v>62</v>
      </c>
      <c r="B12" s="17" t="s">
        <v>53</v>
      </c>
      <c r="C12" s="17">
        <v>1</v>
      </c>
      <c r="D12" s="18">
        <f t="shared" si="0"/>
        <v>2</v>
      </c>
      <c r="E12" s="17">
        <v>0</v>
      </c>
      <c r="F12" s="18">
        <f t="shared" si="1"/>
        <v>0</v>
      </c>
      <c r="G12" s="17">
        <v>0</v>
      </c>
      <c r="H12" s="18">
        <f t="shared" si="2"/>
        <v>0</v>
      </c>
      <c r="I12" s="17">
        <v>0</v>
      </c>
      <c r="J12" s="18">
        <f t="shared" si="3"/>
        <v>0</v>
      </c>
      <c r="K12" s="17">
        <v>0</v>
      </c>
      <c r="L12" s="18">
        <f t="shared" si="4"/>
        <v>0</v>
      </c>
      <c r="M12" s="17" t="s">
        <v>51</v>
      </c>
      <c r="N12" s="18">
        <f t="shared" si="5"/>
        <v>0</v>
      </c>
      <c r="O12" s="17">
        <v>1</v>
      </c>
      <c r="P12" s="18">
        <v>1</v>
      </c>
      <c r="Q12" s="17">
        <v>0</v>
      </c>
      <c r="R12" s="17"/>
      <c r="S12" s="17"/>
      <c r="T12" s="17"/>
      <c r="U12" s="17"/>
      <c r="V12" s="17"/>
      <c r="W12" s="18">
        <f t="shared" si="7"/>
        <v>0</v>
      </c>
      <c r="X12" s="17">
        <v>1</v>
      </c>
      <c r="Y12" s="17">
        <v>1</v>
      </c>
      <c r="Z12" s="17"/>
      <c r="AA12" s="17"/>
      <c r="AB12" s="18">
        <f t="shared" si="8"/>
        <v>5</v>
      </c>
      <c r="AC12" s="17">
        <v>0</v>
      </c>
      <c r="AD12" s="17"/>
      <c r="AE12" s="17"/>
      <c r="AF12" s="18">
        <f t="shared" si="9"/>
        <v>0</v>
      </c>
      <c r="AG12" s="17">
        <v>1</v>
      </c>
      <c r="AH12" s="17">
        <v>1</v>
      </c>
      <c r="AI12" s="17"/>
      <c r="AJ12" s="17"/>
      <c r="AK12" s="18">
        <f t="shared" si="10"/>
        <v>3</v>
      </c>
      <c r="AL12" s="17">
        <v>0</v>
      </c>
      <c r="AM12" s="17" t="s">
        <v>51</v>
      </c>
      <c r="AN12" s="17"/>
      <c r="AO12" s="18">
        <f t="shared" si="11"/>
        <v>0</v>
      </c>
      <c r="AP12" s="17">
        <v>0</v>
      </c>
      <c r="AQ12" s="18">
        <f t="shared" si="12"/>
        <v>0</v>
      </c>
      <c r="AR12" s="17" t="s">
        <v>51</v>
      </c>
      <c r="AS12" s="18">
        <f t="shared" si="13"/>
        <v>0</v>
      </c>
      <c r="AT12" s="17" t="s">
        <v>51</v>
      </c>
      <c r="AU12" s="18">
        <f t="shared" si="14"/>
        <v>0</v>
      </c>
      <c r="AV12" s="17" t="s">
        <v>51</v>
      </c>
      <c r="AW12" s="18">
        <f t="shared" si="15"/>
        <v>0</v>
      </c>
      <c r="AX12" s="17" t="s">
        <v>51</v>
      </c>
      <c r="AY12" s="18">
        <f t="shared" si="16"/>
        <v>0</v>
      </c>
      <c r="AZ12" s="17" t="s">
        <v>51</v>
      </c>
      <c r="BA12" s="18">
        <f t="shared" si="17"/>
        <v>0</v>
      </c>
      <c r="BB12" s="17" t="s">
        <v>51</v>
      </c>
      <c r="BC12" s="18">
        <f t="shared" si="23"/>
        <v>0</v>
      </c>
      <c r="BD12" s="17">
        <v>0</v>
      </c>
      <c r="BE12" s="18">
        <f t="shared" si="18"/>
        <v>0</v>
      </c>
      <c r="BF12" s="17">
        <v>2</v>
      </c>
      <c r="BG12" s="18">
        <f t="shared" si="19"/>
        <v>2</v>
      </c>
      <c r="BH12" s="17">
        <v>0</v>
      </c>
      <c r="BI12" s="18">
        <f t="shared" si="20"/>
        <v>0</v>
      </c>
      <c r="BJ12" s="19" t="s">
        <v>48</v>
      </c>
      <c r="BK12" s="18">
        <f t="shared" si="21"/>
        <v>1</v>
      </c>
      <c r="BL12" s="18">
        <f t="shared" si="22"/>
        <v>14</v>
      </c>
      <c r="BN12" s="9">
        <v>1</v>
      </c>
    </row>
    <row r="13" spans="1:67" x14ac:dyDescent="0.25">
      <c r="A13" s="17" t="s">
        <v>63</v>
      </c>
      <c r="B13" s="17" t="s">
        <v>53</v>
      </c>
      <c r="C13" s="17">
        <v>0</v>
      </c>
      <c r="D13" s="18">
        <f t="shared" si="0"/>
        <v>3</v>
      </c>
      <c r="E13" s="17">
        <v>0</v>
      </c>
      <c r="F13" s="18">
        <f t="shared" si="1"/>
        <v>0</v>
      </c>
      <c r="G13" s="17">
        <v>0</v>
      </c>
      <c r="H13" s="18">
        <f t="shared" si="2"/>
        <v>0</v>
      </c>
      <c r="I13" s="17">
        <v>0</v>
      </c>
      <c r="J13" s="18">
        <f t="shared" si="3"/>
        <v>0</v>
      </c>
      <c r="K13" s="17">
        <v>1</v>
      </c>
      <c r="L13" s="18">
        <f t="shared" si="4"/>
        <v>2</v>
      </c>
      <c r="M13" s="17" t="s">
        <v>51</v>
      </c>
      <c r="N13" s="18">
        <f t="shared" si="5"/>
        <v>0</v>
      </c>
      <c r="O13" s="17" t="s">
        <v>51</v>
      </c>
      <c r="P13" s="18">
        <f t="shared" si="6"/>
        <v>0</v>
      </c>
      <c r="Q13" s="17">
        <v>1</v>
      </c>
      <c r="R13" s="17">
        <v>1</v>
      </c>
      <c r="S13" s="17"/>
      <c r="T13" s="17"/>
      <c r="U13" s="17"/>
      <c r="V13" s="17"/>
      <c r="W13" s="18">
        <f t="shared" si="7"/>
        <v>2.5</v>
      </c>
      <c r="X13" s="17">
        <v>0</v>
      </c>
      <c r="Y13" s="17"/>
      <c r="Z13" s="17"/>
      <c r="AA13" s="17"/>
      <c r="AB13" s="18">
        <f t="shared" si="8"/>
        <v>0</v>
      </c>
      <c r="AC13" s="17">
        <v>0</v>
      </c>
      <c r="AD13" s="17"/>
      <c r="AE13" s="17"/>
      <c r="AF13" s="18">
        <f t="shared" si="9"/>
        <v>0</v>
      </c>
      <c r="AG13" s="17">
        <v>2</v>
      </c>
      <c r="AH13" s="17">
        <v>1</v>
      </c>
      <c r="AI13" s="17">
        <v>1</v>
      </c>
      <c r="AJ13" s="17">
        <v>1</v>
      </c>
      <c r="AK13" s="18">
        <f t="shared" si="10"/>
        <v>9</v>
      </c>
      <c r="AL13" s="17">
        <v>1</v>
      </c>
      <c r="AM13" s="17">
        <v>1</v>
      </c>
      <c r="AN13" s="17" t="s">
        <v>51</v>
      </c>
      <c r="AO13" s="18">
        <f t="shared" si="11"/>
        <v>1</v>
      </c>
      <c r="AP13" s="17">
        <v>0</v>
      </c>
      <c r="AQ13" s="18">
        <f t="shared" si="12"/>
        <v>0</v>
      </c>
      <c r="AR13" s="17" t="s">
        <v>51</v>
      </c>
      <c r="AS13" s="18">
        <f t="shared" si="13"/>
        <v>0</v>
      </c>
      <c r="AT13" s="17" t="s">
        <v>51</v>
      </c>
      <c r="AU13" s="18">
        <f t="shared" si="14"/>
        <v>0</v>
      </c>
      <c r="AV13" s="17" t="s">
        <v>51</v>
      </c>
      <c r="AW13" s="18">
        <f t="shared" si="15"/>
        <v>0</v>
      </c>
      <c r="AX13" s="17" t="s">
        <v>51</v>
      </c>
      <c r="AY13" s="18">
        <f t="shared" si="16"/>
        <v>0</v>
      </c>
      <c r="AZ13" s="17" t="s">
        <v>51</v>
      </c>
      <c r="BA13" s="18">
        <f t="shared" si="17"/>
        <v>0</v>
      </c>
      <c r="BB13" s="17">
        <v>1</v>
      </c>
      <c r="BC13" s="18">
        <v>1</v>
      </c>
      <c r="BD13" s="17">
        <v>0</v>
      </c>
      <c r="BE13" s="18">
        <f t="shared" si="18"/>
        <v>0</v>
      </c>
      <c r="BF13" s="17">
        <v>0</v>
      </c>
      <c r="BG13" s="18">
        <f t="shared" si="19"/>
        <v>0</v>
      </c>
      <c r="BH13" s="17">
        <v>0</v>
      </c>
      <c r="BI13" s="18">
        <f t="shared" si="20"/>
        <v>0</v>
      </c>
      <c r="BJ13" s="19"/>
      <c r="BK13" s="18">
        <f t="shared" si="21"/>
        <v>0</v>
      </c>
      <c r="BL13" s="18">
        <f t="shared" si="22"/>
        <v>18.5</v>
      </c>
      <c r="BN13" s="9">
        <v>0.75</v>
      </c>
    </row>
    <row r="14" spans="1:67" x14ac:dyDescent="0.25">
      <c r="A14" s="10" t="s">
        <v>64</v>
      </c>
      <c r="B14" s="10" t="s">
        <v>53</v>
      </c>
      <c r="C14" s="10">
        <v>0</v>
      </c>
      <c r="D14" s="11">
        <f t="shared" si="0"/>
        <v>3</v>
      </c>
      <c r="E14" s="10">
        <v>0</v>
      </c>
      <c r="F14" s="11">
        <f t="shared" si="1"/>
        <v>0</v>
      </c>
      <c r="G14" s="10">
        <v>0</v>
      </c>
      <c r="H14" s="11">
        <f t="shared" si="2"/>
        <v>0</v>
      </c>
      <c r="I14" s="10">
        <v>0</v>
      </c>
      <c r="J14" s="11">
        <f t="shared" si="3"/>
        <v>0</v>
      </c>
      <c r="K14" s="10">
        <v>0</v>
      </c>
      <c r="L14" s="11">
        <f t="shared" si="4"/>
        <v>0</v>
      </c>
      <c r="M14" s="10" t="s">
        <v>51</v>
      </c>
      <c r="N14" s="11">
        <f t="shared" si="5"/>
        <v>0</v>
      </c>
      <c r="O14" s="10" t="s">
        <v>51</v>
      </c>
      <c r="P14" s="11">
        <f t="shared" si="6"/>
        <v>0</v>
      </c>
      <c r="Q14" s="10">
        <v>0</v>
      </c>
      <c r="R14" s="10"/>
      <c r="S14" s="10"/>
      <c r="T14" s="10"/>
      <c r="U14" s="10"/>
      <c r="V14" s="10"/>
      <c r="W14" s="11">
        <f t="shared" si="7"/>
        <v>0</v>
      </c>
      <c r="X14" s="10">
        <v>0</v>
      </c>
      <c r="Y14" s="10"/>
      <c r="Z14" s="10"/>
      <c r="AA14" s="10"/>
      <c r="AB14" s="11">
        <f t="shared" si="8"/>
        <v>0</v>
      </c>
      <c r="AC14" s="10">
        <v>0</v>
      </c>
      <c r="AD14" s="10"/>
      <c r="AE14" s="10"/>
      <c r="AF14" s="11">
        <f t="shared" si="9"/>
        <v>0</v>
      </c>
      <c r="AG14" s="10">
        <v>0</v>
      </c>
      <c r="AH14" s="10"/>
      <c r="AI14" s="10"/>
      <c r="AJ14" s="10"/>
      <c r="AK14" s="11">
        <f t="shared" si="10"/>
        <v>0</v>
      </c>
      <c r="AL14" s="10">
        <v>0</v>
      </c>
      <c r="AM14" s="10"/>
      <c r="AN14" s="10"/>
      <c r="AO14" s="11">
        <f t="shared" si="11"/>
        <v>0</v>
      </c>
      <c r="AP14" s="10">
        <v>0</v>
      </c>
      <c r="AQ14" s="11">
        <f t="shared" si="12"/>
        <v>0</v>
      </c>
      <c r="AR14" s="10" t="s">
        <v>51</v>
      </c>
      <c r="AS14" s="11">
        <f t="shared" si="13"/>
        <v>0</v>
      </c>
      <c r="AT14" s="10" t="s">
        <v>51</v>
      </c>
      <c r="AU14" s="11">
        <f t="shared" si="14"/>
        <v>0</v>
      </c>
      <c r="AV14" s="10" t="s">
        <v>51</v>
      </c>
      <c r="AW14" s="11">
        <f t="shared" si="15"/>
        <v>0</v>
      </c>
      <c r="AX14" s="10" t="s">
        <v>51</v>
      </c>
      <c r="AY14" s="11">
        <f t="shared" si="16"/>
        <v>0</v>
      </c>
      <c r="AZ14" s="10" t="s">
        <v>51</v>
      </c>
      <c r="BA14" s="11">
        <f t="shared" si="17"/>
        <v>0</v>
      </c>
      <c r="BB14" s="10" t="s">
        <v>51</v>
      </c>
      <c r="BC14" s="11">
        <f t="shared" si="23"/>
        <v>0</v>
      </c>
      <c r="BD14" s="10">
        <v>0</v>
      </c>
      <c r="BE14" s="11">
        <f t="shared" si="18"/>
        <v>0</v>
      </c>
      <c r="BF14" s="10">
        <v>0</v>
      </c>
      <c r="BG14" s="11">
        <f t="shared" si="19"/>
        <v>0</v>
      </c>
      <c r="BH14" s="10">
        <v>0</v>
      </c>
      <c r="BI14" s="11">
        <f t="shared" si="20"/>
        <v>0</v>
      </c>
      <c r="BJ14" s="12"/>
      <c r="BK14" s="11">
        <f t="shared" si="21"/>
        <v>0</v>
      </c>
      <c r="BL14" s="11">
        <f t="shared" si="22"/>
        <v>3</v>
      </c>
      <c r="BM14" s="10" t="s">
        <v>68</v>
      </c>
      <c r="BN14" s="13">
        <v>0.5</v>
      </c>
      <c r="BO14" s="10"/>
    </row>
    <row r="15" spans="1:67" x14ac:dyDescent="0.25">
      <c r="A15" s="17" t="s">
        <v>65</v>
      </c>
      <c r="B15" s="17" t="s">
        <v>53</v>
      </c>
      <c r="C15" s="17">
        <v>0</v>
      </c>
      <c r="D15" s="18">
        <f t="shared" si="0"/>
        <v>3</v>
      </c>
      <c r="E15" s="17">
        <v>0</v>
      </c>
      <c r="F15" s="18">
        <f t="shared" si="1"/>
        <v>0</v>
      </c>
      <c r="G15" s="17">
        <v>0</v>
      </c>
      <c r="H15" s="18">
        <f t="shared" si="2"/>
        <v>0</v>
      </c>
      <c r="I15" s="17">
        <v>0</v>
      </c>
      <c r="J15" s="18">
        <f t="shared" si="3"/>
        <v>0</v>
      </c>
      <c r="K15" s="17">
        <v>0</v>
      </c>
      <c r="L15" s="18">
        <f t="shared" si="4"/>
        <v>0</v>
      </c>
      <c r="M15" s="17" t="s">
        <v>51</v>
      </c>
      <c r="N15" s="18">
        <f t="shared" si="5"/>
        <v>0</v>
      </c>
      <c r="O15" s="17">
        <v>1</v>
      </c>
      <c r="P15" s="18">
        <v>1</v>
      </c>
      <c r="Q15" s="17">
        <v>0</v>
      </c>
      <c r="R15" s="17" t="s">
        <v>51</v>
      </c>
      <c r="S15" s="17"/>
      <c r="T15" s="17"/>
      <c r="U15" s="17"/>
      <c r="V15" s="17"/>
      <c r="W15" s="18">
        <f t="shared" si="7"/>
        <v>0</v>
      </c>
      <c r="X15" s="17">
        <v>2</v>
      </c>
      <c r="Y15" s="17">
        <v>1</v>
      </c>
      <c r="Z15" s="17">
        <v>1</v>
      </c>
      <c r="AA15" s="17"/>
      <c r="AB15" s="18">
        <f t="shared" si="8"/>
        <v>10</v>
      </c>
      <c r="AC15" s="17">
        <v>0</v>
      </c>
      <c r="AD15" s="17"/>
      <c r="AE15" s="17"/>
      <c r="AF15" s="18">
        <f t="shared" si="9"/>
        <v>0</v>
      </c>
      <c r="AG15" s="17">
        <v>1</v>
      </c>
      <c r="AH15" s="17">
        <v>1</v>
      </c>
      <c r="AI15" s="17" t="s">
        <v>51</v>
      </c>
      <c r="AJ15" s="17" t="s">
        <v>51</v>
      </c>
      <c r="AK15" s="18">
        <f t="shared" si="10"/>
        <v>3</v>
      </c>
      <c r="AL15" s="17">
        <v>2</v>
      </c>
      <c r="AM15" s="17">
        <v>1</v>
      </c>
      <c r="AN15" s="17">
        <v>1</v>
      </c>
      <c r="AO15" s="18">
        <f>1*SUM(AM15:AN15)</f>
        <v>2</v>
      </c>
      <c r="AP15" s="17">
        <v>1</v>
      </c>
      <c r="AQ15" s="18">
        <f t="shared" si="12"/>
        <v>4</v>
      </c>
      <c r="AR15" s="17" t="s">
        <v>51</v>
      </c>
      <c r="AS15" s="18">
        <f t="shared" si="13"/>
        <v>0</v>
      </c>
      <c r="AT15" s="17" t="s">
        <v>51</v>
      </c>
      <c r="AU15" s="18">
        <f t="shared" si="14"/>
        <v>0</v>
      </c>
      <c r="AV15" s="17" t="s">
        <v>51</v>
      </c>
      <c r="AW15" s="18">
        <f t="shared" si="15"/>
        <v>0</v>
      </c>
      <c r="AX15" s="17" t="s">
        <v>51</v>
      </c>
      <c r="AY15" s="18">
        <f t="shared" si="16"/>
        <v>0</v>
      </c>
      <c r="AZ15" s="17">
        <v>1</v>
      </c>
      <c r="BA15" s="18">
        <v>1</v>
      </c>
      <c r="BB15" s="17" t="s">
        <v>51</v>
      </c>
      <c r="BC15" s="18">
        <f t="shared" si="23"/>
        <v>0</v>
      </c>
      <c r="BD15" s="17">
        <v>1</v>
      </c>
      <c r="BE15" s="18">
        <f t="shared" si="18"/>
        <v>2</v>
      </c>
      <c r="BF15" s="17">
        <v>0</v>
      </c>
      <c r="BG15" s="18">
        <f t="shared" si="19"/>
        <v>0</v>
      </c>
      <c r="BH15" s="17">
        <v>1</v>
      </c>
      <c r="BI15" s="18">
        <f t="shared" si="20"/>
        <v>2</v>
      </c>
      <c r="BJ15" s="19"/>
      <c r="BK15" s="18">
        <f t="shared" si="21"/>
        <v>0</v>
      </c>
      <c r="BL15" s="18">
        <f t="shared" si="22"/>
        <v>28</v>
      </c>
      <c r="BN15" s="9">
        <v>0.25</v>
      </c>
    </row>
  </sheetData>
  <mergeCells count="5">
    <mergeCell ref="AM1:AN1"/>
    <mergeCell ref="R1:V1"/>
    <mergeCell ref="Y1:AA1"/>
    <mergeCell ref="AD1:AE1"/>
    <mergeCell ref="AH1:AJ1"/>
  </mergeCells>
  <phoneticPr fontId="7" type="noConversion"/>
  <dataValidations count="7">
    <dataValidation type="list" allowBlank="1" showInputMessage="1" showErrorMessage="1" sqref="BJ2:BJ15" xr:uid="{B2F8068F-B474-49F3-9688-4883D163ACC5}">
      <formula1>AdminResponsability</formula1>
    </dataValidation>
    <dataValidation type="list" allowBlank="1" showInputMessage="1" showErrorMessage="1" sqref="Q2:Q15 C2:C15" xr:uid="{16D42F07-AAF1-4EFE-9C98-7A6B05ED9825}">
      <formula1>LimitedToFive</formula1>
    </dataValidation>
    <dataValidation type="list" allowBlank="1" showInputMessage="1" showErrorMessage="1" sqref="G2:G15 I2:I15 K2:K15 AC2:AC15 AL2:AL15 BH2:BH15 BD2:BD15 BF2:BF15 E2:E15 M3 O3" xr:uid="{E4D4B1FA-ED72-4600-86AD-30B73990CFD2}">
      <formula1>LimitedToTwo</formula1>
    </dataValidation>
    <dataValidation type="list" allowBlank="1" showInputMessage="1" showErrorMessage="1" sqref="Y2:AA15 AD2:AE15 AH2:AJ15 AM2:AN15 R2:V15" xr:uid="{C2EE0612-C661-4D79-9103-DF3169F8143C}">
      <formula1>Position</formula1>
    </dataValidation>
    <dataValidation type="list" allowBlank="1" showInputMessage="1" showErrorMessage="1" sqref="AG2:AG15 X2:X15" xr:uid="{A45A49FF-900B-4439-843F-131BBA7031C5}">
      <formula1>LimitedToThree</formula1>
    </dataValidation>
    <dataValidation type="list" allowBlank="1" showInputMessage="1" showErrorMessage="1" sqref="AP2:AP15" xr:uid="{225A4AF5-338E-4CDC-98FA-462AD40278A0}">
      <formula1>LimitedToFour</formula1>
    </dataValidation>
    <dataValidation type="list" allowBlank="1" showInputMessage="1" showErrorMessage="1" sqref="M4:M15 AR2:AR15 AT2:AT15 AV2:AV15 AX2:AX15 AZ2:AZ15 BB2:BB15 M2 O2 O4:O15" xr:uid="{02E12645-2DFD-41A7-89DD-F6C3B432EBB3}">
      <formula1>YesNo</formula1>
    </dataValidation>
  </dataValidations>
  <pageMargins left="0.7" right="0.7" top="0.75" bottom="0.75" header="0.3" footer="0.3"/>
  <pageSetup paperSize="9" orientation="portrait" r:id="rId1"/>
  <ignoredErrors>
    <ignoredError sqref="W2:W7 AF2:AF7 AB2:AB7 AK2:AK7 W9:W15 AF9:AF15 AB9:AB15 AK9:AK15" formulaRange="1"/>
    <ignoredError sqref="BK2:BK7 BK9:B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Sheet1</vt:lpstr>
      <vt:lpstr>AdminResponsability</vt:lpstr>
      <vt:lpstr>LimitedToFive</vt:lpstr>
      <vt:lpstr>LimitedToFour</vt:lpstr>
      <vt:lpstr>LimitedToOne</vt:lpstr>
      <vt:lpstr>LimitedToThree</vt:lpstr>
      <vt:lpstr>LimitedToTwo</vt:lpstr>
      <vt:lpstr>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PROGRES-UMC</dc:creator>
  <cp:lastModifiedBy>LENOVO</cp:lastModifiedBy>
  <dcterms:created xsi:type="dcterms:W3CDTF">2023-06-20T10:58:50Z</dcterms:created>
  <dcterms:modified xsi:type="dcterms:W3CDTF">2023-06-24T09:54:38Z</dcterms:modified>
</cp:coreProperties>
</file>